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nomina/"/>
    </mc:Choice>
  </mc:AlternateContent>
  <xr:revisionPtr revIDLastSave="37" documentId="13_ncr:1_{C9E41031-9344-464F-89B1-863B24694A36}" xr6:coauthVersionLast="47" xr6:coauthVersionMax="47" xr10:uidLastSave="{C009DE94-A6FB-4F19-8D01-BB4A982743CD}"/>
  <bookViews>
    <workbookView xWindow="-120" yWindow="-120" windowWidth="29040" windowHeight="15840" xr2:uid="{7B707E08-8B19-4B23-89C5-F5F295EC280C}"/>
  </bookViews>
  <sheets>
    <sheet name="Ejec. Presupuestaria junio 202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'Ejec. Presupuestaria junio 2024'!$F$12:$Q$93</definedName>
    <definedName name="_xlnm.Print_Titles" localSheetId="0">'Ejec. Presupuestaria junio 2024'!$3:$9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2" l="1"/>
  <c r="O93" i="2"/>
  <c r="N93" i="2"/>
  <c r="M93" i="2"/>
  <c r="L93" i="2"/>
  <c r="K93" i="2"/>
  <c r="Q92" i="2"/>
  <c r="H91" i="2"/>
  <c r="H84" i="2" s="1"/>
  <c r="G91" i="2"/>
  <c r="Q91" i="2" s="1"/>
  <c r="F91" i="2"/>
  <c r="E91" i="2"/>
  <c r="Q90" i="2"/>
  <c r="Q89" i="2"/>
  <c r="H88" i="2"/>
  <c r="G88" i="2"/>
  <c r="F88" i="2"/>
  <c r="E88" i="2"/>
  <c r="Q88" i="2" s="1"/>
  <c r="Q87" i="2"/>
  <c r="Q86" i="2"/>
  <c r="Q85" i="2"/>
  <c r="H85" i="2"/>
  <c r="G85" i="2"/>
  <c r="G84" i="2" s="1"/>
  <c r="F85" i="2"/>
  <c r="E85" i="2"/>
  <c r="F84" i="2"/>
  <c r="E84" i="2"/>
  <c r="Q83" i="2"/>
  <c r="Q82" i="2"/>
  <c r="Q81" i="2"/>
  <c r="Q80" i="2"/>
  <c r="Q79" i="2"/>
  <c r="H78" i="2"/>
  <c r="G78" i="2"/>
  <c r="F78" i="2"/>
  <c r="Q78" i="2" s="1"/>
  <c r="E78" i="2"/>
  <c r="Q77" i="2"/>
  <c r="Q76" i="2"/>
  <c r="Q75" i="2"/>
  <c r="Q74" i="2"/>
  <c r="Q73" i="2"/>
  <c r="H72" i="2"/>
  <c r="G72" i="2"/>
  <c r="F72" i="2"/>
  <c r="E72" i="2"/>
  <c r="Q72" i="2" s="1"/>
  <c r="Q71" i="2"/>
  <c r="Q70" i="2"/>
  <c r="F69" i="2"/>
  <c r="E69" i="2"/>
  <c r="Q69" i="2" s="1"/>
  <c r="F68" i="2"/>
  <c r="F67" i="2" s="1"/>
  <c r="E68" i="2"/>
  <c r="E67" i="2" s="1"/>
  <c r="Q67" i="2" s="1"/>
  <c r="J67" i="2"/>
  <c r="I67" i="2"/>
  <c r="H67" i="2"/>
  <c r="G67" i="2"/>
  <c r="F66" i="2"/>
  <c r="Q66" i="2" s="1"/>
  <c r="F65" i="2"/>
  <c r="Q65" i="2" s="1"/>
  <c r="Q64" i="2"/>
  <c r="F63" i="2"/>
  <c r="Q63" i="2" s="1"/>
  <c r="F62" i="2"/>
  <c r="Q62" i="2" s="1"/>
  <c r="F61" i="2"/>
  <c r="Q61" i="2" s="1"/>
  <c r="F60" i="2"/>
  <c r="Q60" i="2" s="1"/>
  <c r="F59" i="2"/>
  <c r="Q59" i="2" s="1"/>
  <c r="F58" i="2"/>
  <c r="Q58" i="2" s="1"/>
  <c r="J57" i="2"/>
  <c r="I57" i="2"/>
  <c r="H57" i="2"/>
  <c r="G57" i="2"/>
  <c r="E57" i="2"/>
  <c r="Q56" i="2"/>
  <c r="Q55" i="2"/>
  <c r="Q54" i="2"/>
  <c r="F53" i="2"/>
  <c r="Q53" i="2" s="1"/>
  <c r="Q52" i="2"/>
  <c r="Q51" i="2"/>
  <c r="Q50" i="2"/>
  <c r="J49" i="2"/>
  <c r="I49" i="2"/>
  <c r="H49" i="2"/>
  <c r="G49" i="2"/>
  <c r="E49" i="2"/>
  <c r="Q48" i="2"/>
  <c r="Q47" i="2"/>
  <c r="Q46" i="2"/>
  <c r="Q45" i="2"/>
  <c r="Q44" i="2"/>
  <c r="Q43" i="2"/>
  <c r="Q42" i="2"/>
  <c r="H41" i="2"/>
  <c r="Q41" i="2" s="1"/>
  <c r="J40" i="2"/>
  <c r="I40" i="2"/>
  <c r="H40" i="2"/>
  <c r="G40" i="2"/>
  <c r="Q40" i="2" s="1"/>
  <c r="F40" i="2"/>
  <c r="E40" i="2"/>
  <c r="Q39" i="2"/>
  <c r="Q38" i="2"/>
  <c r="Q37" i="2"/>
  <c r="Q36" i="2"/>
  <c r="Q35" i="2"/>
  <c r="Q34" i="2"/>
  <c r="Q33" i="2"/>
  <c r="Q32" i="2"/>
  <c r="Q31" i="2"/>
  <c r="Q30" i="2"/>
  <c r="J30" i="2"/>
  <c r="I30" i="2"/>
  <c r="H30" i="2"/>
  <c r="G30" i="2"/>
  <c r="F30" i="2"/>
  <c r="E30" i="2"/>
  <c r="Q29" i="2"/>
  <c r="Q28" i="2"/>
  <c r="Q27" i="2"/>
  <c r="Q26" i="2"/>
  <c r="Q25" i="2"/>
  <c r="Q24" i="2"/>
  <c r="Q23" i="2"/>
  <c r="Q22" i="2"/>
  <c r="Q21" i="2"/>
  <c r="J20" i="2"/>
  <c r="I20" i="2"/>
  <c r="H20" i="2"/>
  <c r="G20" i="2"/>
  <c r="F20" i="2"/>
  <c r="E20" i="2"/>
  <c r="Q20" i="2" s="1"/>
  <c r="Q19" i="2"/>
  <c r="Q18" i="2"/>
  <c r="Q17" i="2"/>
  <c r="Q16" i="2"/>
  <c r="Q15" i="2"/>
  <c r="J14" i="2"/>
  <c r="I14" i="2"/>
  <c r="I13" i="2" s="1"/>
  <c r="I93" i="2" s="1"/>
  <c r="H14" i="2"/>
  <c r="H13" i="2" s="1"/>
  <c r="H93" i="2" s="1"/>
  <c r="G14" i="2"/>
  <c r="G13" i="2" s="1"/>
  <c r="G93" i="2" s="1"/>
  <c r="F14" i="2"/>
  <c r="E14" i="2"/>
  <c r="Q14" i="2" s="1"/>
  <c r="J13" i="2"/>
  <c r="J93" i="2" s="1"/>
  <c r="Q84" i="2" l="1"/>
  <c r="F57" i="2"/>
  <c r="Q57" i="2" s="1"/>
  <c r="E13" i="2"/>
  <c r="F49" i="2"/>
  <c r="Q49" i="2" s="1"/>
  <c r="Q68" i="2"/>
  <c r="E93" i="2" l="1"/>
  <c r="Q93" i="2" s="1"/>
  <c r="F13" i="2"/>
  <c r="F93" i="2" s="1"/>
  <c r="Q13" i="2" l="1"/>
</calcChain>
</file>

<file path=xl/sharedStrings.xml><?xml version="1.0" encoding="utf-8"?>
<sst xmlns="http://schemas.openxmlformats.org/spreadsheetml/2006/main" count="107" uniqueCount="107">
  <si>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</si>
  <si>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</si>
  <si>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</si>
  <si>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</si>
  <si>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</si>
  <si>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</si>
  <si>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</si>
  <si>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</si>
  <si>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</si>
  <si>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</si>
  <si>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</si>
  <si>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</si>
  <si>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</si>
  <si>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</si>
  <si>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</si>
  <si>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</si>
  <si>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</si>
  <si>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</si>
  <si>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</si>
  <si>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</si>
  <si>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</si>
  <si>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</si>
  <si>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</si>
  <si>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</si>
  <si>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</si>
  <si>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</si>
  <si>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</si>
  <si>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</si>
  <si>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</si>
  <si>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</si>
  <si>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</si>
  <si>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</si>
  <si>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</si>
  <si>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</si>
  <si>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</si>
  <si>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</si>
  <si>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</si>
  <si>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</si>
  <si>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</si>
  <si>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</si>
  <si>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</si>
  <si>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</si>
  <si>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</si>
  <si>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</si>
  <si>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</si>
  <si>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</si>
  <si>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</si>
  <si>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</si>
  <si>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</si>
  <si>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</si>
  <si>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</si>
  <si>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</si>
  <si>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</si>
  <si>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</si>
  <si>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</si>
  <si>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</si>
  <si>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</si>
  <si>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</si>
  <si>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</si>
  <si>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</si>
  <si>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</si>
  <si>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</si>
  <si>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</si>
  <si>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</si>
  <si>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</si>
  <si>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</si>
  <si>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</si>
  <si>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</si>
  <si>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</si>
  <si>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</si>
  <si>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</si>
  <si>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</si>
  <si>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</si>
  <si>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</si>
  <si>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</si>
  <si>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</si>
  <si>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</si>
  <si>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</si>
  <si>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</si>
  <si>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</si>
  <si>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</si>
  <si>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</si>
  <si>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</si>
  <si>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</si>
  <si>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</si>
  <si>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</si>
  <si>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</si>
  <si>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</si>
  <si>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</si>
  <si>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</si>
  <si>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</si>
  <si>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</si>
  <si>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</si>
  <si>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</si>
  <si>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</si>
  <si>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</si>
  <si>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</si>
  <si>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</si>
  <si>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</si>
  <si>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</si>
  <si>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</si>
  <si>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</si>
  <si>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</si>
  <si>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 xml:space="preserve">LIC. LIZZY MAXIEL MARTINEZ </t>
  </si>
  <si>
    <t>ING. JUAN JULIA CALAC</t>
  </si>
  <si>
    <t>FUENTE: REPORTE DEL (SIGEF)</t>
  </si>
  <si>
    <t xml:space="preserve">LIC. GIANNINA MENDEZ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</si>
</sst>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1" applyAlignment="1">
      <alignment vertical="center"/>
    </xf>
    <xf numFmtId="0" fontId="4" fillId="0" borderId="0" xfId="1"/>
    <xf numFmtId="0" fontId="7" fillId="0" borderId="0" xfId="1" applyFont="1" applyAlignment="1">
      <alignment horizontal="center" vertical="center" wrapText="1" readingOrder="1"/>
    </xf>
    <xf numFmtId="0" fontId="4" fillId="0" borderId="0" xfId="1" applyAlignment="1">
      <alignment horizontal="left"/>
    </xf>
    <xf numFmtId="164" fontId="4" fillId="0" borderId="0" xfId="1" applyNumberFormat="1"/>
    <xf numFmtId="164" fontId="3" fillId="3" borderId="3" xfId="2" applyFont="1" applyFill="1" applyBorder="1" applyAlignment="1">
      <alignment horizontal="left"/>
    </xf>
    <xf numFmtId="164" fontId="3" fillId="3" borderId="3" xfId="1" applyNumberFormat="1" applyFont="1" applyFill="1" applyBorder="1"/>
    <xf numFmtId="0" fontId="4" fillId="0" borderId="0" xfId="1" applyAlignment="1">
      <alignment horizontal="left" indent="1"/>
    </xf>
    <xf numFmtId="164" fontId="1" fillId="4" borderId="4" xfId="2" applyFont="1" applyFill="1" applyBorder="1" applyAlignment="1">
      <alignment horizontal="left" indent="1"/>
    </xf>
    <xf numFmtId="164" fontId="1" fillId="4" borderId="4" xfId="2" applyFont="1" applyFill="1" applyBorder="1"/>
    <xf numFmtId="0" fontId="4" fillId="0" borderId="0" xfId="1" applyAlignment="1">
      <alignment horizontal="left" indent="2"/>
    </xf>
    <xf numFmtId="164" fontId="1" fillId="0" borderId="3" xfId="2" applyFont="1" applyBorder="1" applyAlignment="1">
      <alignment horizontal="left" indent="2"/>
    </xf>
    <xf numFmtId="164" fontId="1" fillId="0" borderId="3" xfId="2" applyFont="1" applyBorder="1"/>
    <xf numFmtId="164" fontId="1" fillId="4" borderId="4" xfId="1" applyNumberFormat="1" applyFont="1" applyFill="1" applyBorder="1"/>
    <xf numFmtId="0" fontId="1" fillId="4" borderId="4" xfId="1" applyFont="1" applyFill="1" applyBorder="1" applyAlignment="1">
      <alignment horizontal="left" indent="1"/>
    </xf>
    <xf numFmtId="0" fontId="1" fillId="0" borderId="3" xfId="1" applyFont="1" applyBorder="1" applyAlignment="1">
      <alignment horizontal="left" indent="2"/>
    </xf>
    <xf numFmtId="164" fontId="1" fillId="0" borderId="3" xfId="1" applyNumberFormat="1" applyFont="1" applyBorder="1"/>
    <xf numFmtId="0" fontId="3" fillId="3" borderId="3" xfId="1" applyFont="1" applyFill="1" applyBorder="1" applyAlignment="1">
      <alignment horizontal="left"/>
    </xf>
    <xf numFmtId="164" fontId="1" fillId="4" borderId="4" xfId="1" applyNumberFormat="1" applyFont="1" applyFill="1" applyBorder="1" applyAlignment="1">
      <alignment horizontal="left" indent="1"/>
    </xf>
    <xf numFmtId="164" fontId="2" fillId="0" borderId="5" xfId="2" applyFont="1" applyBorder="1" applyAlignment="1">
      <alignment horizontal="left"/>
    </xf>
    <xf numFmtId="164" fontId="2" fillId="0" borderId="5" xfId="2" applyFont="1" applyBorder="1"/>
    <xf numFmtId="0" fontId="4" fillId="0" borderId="6" xfId="1" applyBorder="1"/>
    <xf numFmtId="0" fontId="4" fillId="0" borderId="6" xfId="1" applyBorder="1" applyAlignment="1">
      <alignment wrapText="1"/>
    </xf>
    <xf numFmtId="0" fontId="9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0" fillId="0" borderId="6" xfId="1" applyFont="1" applyBorder="1"/>
    <xf numFmtId="0" fontId="5" fillId="0" borderId="1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4" fillId="0" borderId="7" xfId="1" applyBorder="1" applyAlignment="1">
      <alignment horizontal="left" wrapText="1"/>
    </xf>
    <xf numFmtId="0" fontId="4" fillId="0" borderId="8" xfId="1" applyBorder="1" applyAlignment="1">
      <alignment horizontal="left" wrapText="1"/>
    </xf>
  </cellXfs>
  <cellStyles count="3">
    <cellStyle name="Millares 2" xfId="2" xr:uid="{C5E7A357-2CA1-42C7-98C1-AB3900E126EF}"/>
    <cellStyle name="Normal" xfId="0" builtinId="0"/>
    <cellStyle name="Normal 2" xfId="1" xr:uid="{42EE1594-BBF5-48C1-BEF8-848BCCA45122}"/>
  </cellStyles>
  <dxfs count="8"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167179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B112E9-E6EF-42BD-BE34-D6D82D6706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409190"/>
        </a:xfrm>
        <a:prstGeom prst="rect">
          <a:avLst/>
        </a:prstGeom>
      </xdr:spPr>
    </xdr:pic>
    <xdr:clientData/>
  </xdr:twoCellAnchor>
  <xdr:twoCellAnchor>
    <xdr:from>
      <xdr:col>0</xdr:col>
      <xdr:colOff>383896</xdr:colOff>
      <xdr:row>106</xdr:row>
      <xdr:rowOff>126352</xdr:rowOff>
    </xdr:from>
    <xdr:to>
      <xdr:col>1</xdr:col>
      <xdr:colOff>2332654</xdr:colOff>
      <xdr:row>106</xdr:row>
      <xdr:rowOff>143977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D88C1B2-504B-3DC1-AC78-F2DEF2F2F576}"/>
            </a:ext>
          </a:extLst>
        </xdr:cNvPr>
        <xdr:cNvCxnSpPr/>
      </xdr:nvCxnSpPr>
      <xdr:spPr>
        <a:xfrm flipV="1">
          <a:off x="383896" y="21392372"/>
          <a:ext cx="2706870" cy="17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942781</xdr:colOff>
      <xdr:row>106</xdr:row>
      <xdr:rowOff>165230</xdr:rowOff>
    </xdr:from>
    <xdr:to>
      <xdr:col>3</xdr:col>
      <xdr:colOff>1914719</xdr:colOff>
      <xdr:row>106</xdr:row>
      <xdr:rowOff>184669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B083C284-A104-4677-AE79-1B1C94BA3A56}"/>
            </a:ext>
          </a:extLst>
        </xdr:cNvPr>
        <xdr:cNvCxnSpPr/>
      </xdr:nvCxnSpPr>
      <xdr:spPr>
        <a:xfrm flipV="1">
          <a:off x="8893240" y="21431250"/>
          <a:ext cx="2740867" cy="1943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867640</xdr:colOff>
      <xdr:row>106</xdr:row>
      <xdr:rowOff>191645</xdr:rowOff>
    </xdr:from>
    <xdr:to>
      <xdr:col>7</xdr:col>
      <xdr:colOff>369336</xdr:colOff>
      <xdr:row>107</xdr:row>
      <xdr:rowOff>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A4B0A43A-AA7A-41E3-88E4-F4C73FB6A690}"/>
            </a:ext>
          </a:extLst>
        </xdr:cNvPr>
        <xdr:cNvCxnSpPr/>
      </xdr:nvCxnSpPr>
      <xdr:spPr>
        <a:xfrm>
          <a:off x="13988813" y="21457665"/>
          <a:ext cx="2650778" cy="27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501093130_ohSTb.xlsx" TargetMode="External"/><Relationship Id="rId1" Type="http://schemas.openxmlformats.org/officeDocument/2006/relationships/externalLinkPath" Target="/Users/juan.noyola/AppData/Local/Microsoft/Windows/INetCache/Content.Outlook/N8W3GB6Z/EG004_00107008310_20240501093130_ohST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/Users/juan.noyola/AppData/Local/Microsoft/Windows/INetCache/Content.Outlook/N8W3GB6Z/EG004_00107008310_20240401114325_dYsix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/Users/hilaria.munoz/AppData/Local/Temp/eb7bdc5e-dd13-484f-ae9a-33fc7fd70ded_ufUy7-EG004_00107008310_20240320112938_wAdKL.xlsx.zip.ded/EG004_00107008310_20240320112938_wAd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515327292.88999999</v>
          </cell>
          <cell r="D8">
            <v>122453982.7</v>
          </cell>
          <cell r="E8">
            <v>128261060.55</v>
          </cell>
          <cell r="F8">
            <v>134224622.49000001</v>
          </cell>
          <cell r="G8">
            <v>130387627.15000001</v>
          </cell>
        </row>
        <row r="9">
          <cell r="B9" t="str">
            <v>2.1.1-REMUNERACIONES</v>
          </cell>
          <cell r="C9">
            <v>430529152.75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</row>
        <row r="10">
          <cell r="B10" t="str">
            <v>2.1.2-SOBRESUELDOS</v>
          </cell>
          <cell r="C10">
            <v>21196500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</row>
        <row r="11">
          <cell r="B11" t="str">
            <v>2.1.5-CONTRIBUCIONES A LA SEGURIDAD SOCIAL</v>
          </cell>
          <cell r="C11">
            <v>63601640.140000001</v>
          </cell>
          <cell r="D11">
            <v>15492558.199999999</v>
          </cell>
          <cell r="E11">
            <v>16077926.82</v>
          </cell>
          <cell r="F11">
            <v>15942678.369999999</v>
          </cell>
          <cell r="G11">
            <v>16088476.75</v>
          </cell>
        </row>
        <row r="12">
          <cell r="B12" t="str">
            <v>2.2-CONTRATACIÓN DE SERVICIOS</v>
          </cell>
          <cell r="C12">
            <v>294935979.29000002</v>
          </cell>
          <cell r="D12">
            <v>40556595.619999997</v>
          </cell>
          <cell r="E12">
            <v>91554973.599999994</v>
          </cell>
          <cell r="F12">
            <v>58426049.240000002</v>
          </cell>
          <cell r="G12">
            <v>104398360.83</v>
          </cell>
        </row>
        <row r="13">
          <cell r="B13" t="str">
            <v>2.2.1-SERVICIOS BÁSICOS</v>
          </cell>
          <cell r="C13">
            <v>10794708.689999999</v>
          </cell>
          <cell r="D13">
            <v>2264859.66</v>
          </cell>
          <cell r="E13">
            <v>3292183.41</v>
          </cell>
          <cell r="F13">
            <v>3256830.57</v>
          </cell>
          <cell r="G13">
            <v>1980835.05</v>
          </cell>
        </row>
        <row r="14">
          <cell r="B14" t="str">
            <v>2.2.2-PUBLICIDAD, IMPRESIÓN Y ENCUADERNACIÓN</v>
          </cell>
          <cell r="C14">
            <v>79027831.530000001</v>
          </cell>
          <cell r="D14">
            <v>17951984.289999999</v>
          </cell>
          <cell r="E14">
            <v>15747515.140000001</v>
          </cell>
          <cell r="F14">
            <v>14964572.1</v>
          </cell>
          <cell r="G14">
            <v>30363760</v>
          </cell>
        </row>
        <row r="15">
          <cell r="B15" t="str">
            <v>2.2.3-VIÁTICOS</v>
          </cell>
          <cell r="C15">
            <v>9119116.5999999996</v>
          </cell>
          <cell r="D15">
            <v>2072860</v>
          </cell>
          <cell r="E15">
            <v>2088557.5</v>
          </cell>
          <cell r="F15">
            <v>2691367</v>
          </cell>
          <cell r="G15">
            <v>2266332.1</v>
          </cell>
        </row>
        <row r="16">
          <cell r="B16" t="str">
            <v>2.2.4-TRANSPORTE Y ALMACENAJE</v>
          </cell>
          <cell r="C16">
            <v>18942698.399999999</v>
          </cell>
          <cell r="D16">
            <v>0</v>
          </cell>
          <cell r="E16">
            <v>11645378.4</v>
          </cell>
          <cell r="F16">
            <v>4421000</v>
          </cell>
          <cell r="G16">
            <v>2876320</v>
          </cell>
        </row>
        <row r="17">
          <cell r="B17" t="str">
            <v>2.2.5-ALQUILERES Y RENTAS</v>
          </cell>
          <cell r="C17">
            <v>22546307.27</v>
          </cell>
          <cell r="D17">
            <v>5971519.7999999998</v>
          </cell>
          <cell r="E17">
            <v>5563822.1699999999</v>
          </cell>
          <cell r="F17">
            <v>4491072.33</v>
          </cell>
          <cell r="G17">
            <v>6519892.9699999997</v>
          </cell>
        </row>
        <row r="18">
          <cell r="B18" t="str">
            <v>2.2.6-SEGUROS</v>
          </cell>
          <cell r="C18">
            <v>38277751.039999999</v>
          </cell>
          <cell r="D18">
            <v>3437155.26</v>
          </cell>
          <cell r="E18">
            <v>3223259.88</v>
          </cell>
          <cell r="F18">
            <v>14361456.9</v>
          </cell>
          <cell r="G18">
            <v>17255879</v>
          </cell>
        </row>
        <row r="19">
          <cell r="B19" t="str">
            <v>2.2.7-SERVICIOS DE CONSERVACIÓN, REPARACIONES MENORES E INSTALACIONES TEMPORALES</v>
          </cell>
          <cell r="C19">
            <v>5969450.2599999998</v>
          </cell>
          <cell r="D19">
            <v>605822.69999999995</v>
          </cell>
          <cell r="E19">
            <v>1880175.92</v>
          </cell>
          <cell r="F19">
            <v>2486537.85</v>
          </cell>
          <cell r="G19">
            <v>996913.79</v>
          </cell>
        </row>
        <row r="20">
          <cell r="B20" t="str">
            <v>2.2.8-OTROS SERVICIOS NO INCLUIDOS EN CONCEPTOS ANTERIORES</v>
          </cell>
          <cell r="C20">
            <v>92808369.920000002</v>
          </cell>
          <cell r="D20">
            <v>5604429.3499999996</v>
          </cell>
          <cell r="E20">
            <v>41391480.850000001</v>
          </cell>
          <cell r="F20">
            <v>10170603.68</v>
          </cell>
          <cell r="G20">
            <v>35641856.039999999</v>
          </cell>
        </row>
        <row r="21">
          <cell r="B21" t="str">
            <v>2.2.9-OTRAS CONTRATACIONES DE SERVICIOS</v>
          </cell>
          <cell r="C21">
            <v>17449745.579999998</v>
          </cell>
          <cell r="D21">
            <v>2647964.56</v>
          </cell>
          <cell r="E21">
            <v>6722600.3300000001</v>
          </cell>
          <cell r="F21">
            <v>1582608.81</v>
          </cell>
          <cell r="G21">
            <v>6496571.8799999999</v>
          </cell>
        </row>
        <row r="22">
          <cell r="B22" t="str">
            <v>2.3-MATERIALES Y SUMINISTROS</v>
          </cell>
          <cell r="C22">
            <v>179807131.06999999</v>
          </cell>
          <cell r="D22">
            <v>3027970.37</v>
          </cell>
          <cell r="E22">
            <v>86053694.75</v>
          </cell>
          <cell r="F22">
            <v>77158710.769999996</v>
          </cell>
          <cell r="G22">
            <v>13566755.18</v>
          </cell>
        </row>
        <row r="23">
          <cell r="B23" t="str">
            <v>2.3.1-ALIMENTOS Y PRODUCTOS AGROFORESTALES</v>
          </cell>
          <cell r="C23">
            <v>50903578.75</v>
          </cell>
          <cell r="D23">
            <v>491955.4</v>
          </cell>
          <cell r="E23">
            <v>6762538.2199999997</v>
          </cell>
          <cell r="F23">
            <v>36363680.960000001</v>
          </cell>
          <cell r="G23">
            <v>7285404.1699999999</v>
          </cell>
        </row>
        <row r="24">
          <cell r="B24" t="str">
            <v>2.3.2-TEXTILES Y VESTUARIOS</v>
          </cell>
          <cell r="C24">
            <v>1321790.28</v>
          </cell>
          <cell r="D24">
            <v>0</v>
          </cell>
          <cell r="E24">
            <v>929250</v>
          </cell>
          <cell r="F24">
            <v>279070</v>
          </cell>
          <cell r="G24">
            <v>113470.28</v>
          </cell>
        </row>
        <row r="25">
          <cell r="B25" t="str">
            <v>2.3.3-PAPEL, CARTÓN E IMPRESOS</v>
          </cell>
          <cell r="C25">
            <v>1131210.54</v>
          </cell>
          <cell r="D25">
            <v>396554.34</v>
          </cell>
          <cell r="E25">
            <v>0</v>
          </cell>
          <cell r="F25">
            <v>0</v>
          </cell>
          <cell r="G25">
            <v>734656.2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2.3.5-CUERO, CAUCHO Y PLÁSTICO</v>
          </cell>
          <cell r="C27">
            <v>840008.11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</row>
        <row r="28">
          <cell r="B28" t="str">
            <v>2.3.6-PRODUCTOS DE MINERALES, METÁLICOS Y NO METÁLICOS</v>
          </cell>
          <cell r="C28">
            <v>106021514.81999999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3115789.7</v>
          </cell>
        </row>
        <row r="29">
          <cell r="B29" t="str">
            <v>2.3.7-COMBUSTIBLES, LUBRICANTES, PRODUCTOS QUÍMICOS Y CONEXOS</v>
          </cell>
          <cell r="C29">
            <v>6923248.0499999998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</row>
        <row r="30">
          <cell r="B30" t="str">
            <v>2.3.9-PRODUCTOS Y ÚTILES VARIOS</v>
          </cell>
          <cell r="C30">
            <v>12665780.52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  <cell r="G31">
            <v>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</row>
        <row r="33">
          <cell r="B33" t="str">
            <v>2.5-TRANSFERENCIAS DE CAPITAL</v>
          </cell>
          <cell r="C33">
            <v>1122429475</v>
          </cell>
          <cell r="D33">
            <v>0</v>
          </cell>
          <cell r="E33">
            <v>300000000</v>
          </cell>
          <cell r="F33">
            <v>553513392</v>
          </cell>
          <cell r="G33">
            <v>268916083</v>
          </cell>
        </row>
        <row r="34">
          <cell r="B34" t="str">
            <v>2.5.4-TRANSFERENCIAS DE CAPITAL  A EMPRESAS PÚBLICAS NO FINANCIERAS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</row>
        <row r="35">
          <cell r="B35" t="str">
            <v>2.6-BIENES MUEBLES, INMUEBLES E INTANGIBLES</v>
          </cell>
          <cell r="C35">
            <v>715084968.45000005</v>
          </cell>
          <cell r="D35">
            <v>102908557.17</v>
          </cell>
          <cell r="E35">
            <v>396055915.39999998</v>
          </cell>
          <cell r="F35">
            <v>42956193.960000001</v>
          </cell>
          <cell r="G35">
            <v>173164301.91999999</v>
          </cell>
        </row>
        <row r="36">
          <cell r="B36" t="str">
            <v>2.6.1-MOBILIARIO Y EQUIPO</v>
          </cell>
          <cell r="C36">
            <v>78987798.650000006</v>
          </cell>
          <cell r="D36">
            <v>17901662.170000002</v>
          </cell>
          <cell r="E36">
            <v>347313.43</v>
          </cell>
          <cell r="F36">
            <v>40726931.920000002</v>
          </cell>
          <cell r="G36">
            <v>20011891.129999999</v>
          </cell>
        </row>
        <row r="37">
          <cell r="B37" t="str">
            <v>2.6.2-MOBILIARIO Y EQUIPO DE AUDIO, AUDIOVISUAL, RECREATIVO Y EDUCACIONAL</v>
          </cell>
          <cell r="C37">
            <v>2656931.58</v>
          </cell>
          <cell r="D37">
            <v>131605.4</v>
          </cell>
          <cell r="E37">
            <v>505065.24</v>
          </cell>
          <cell r="F37">
            <v>0</v>
          </cell>
          <cell r="G37">
            <v>2020260.94</v>
          </cell>
        </row>
        <row r="38">
          <cell r="B38" t="str">
            <v>2.6.3-EQUIPO E INSTRUMENTAL, CIENTÍFICO Y LABORATORIO</v>
          </cell>
          <cell r="C38">
            <v>505342181.19999999</v>
          </cell>
          <cell r="D38">
            <v>84622113.519999996</v>
          </cell>
          <cell r="E38">
            <v>313342545.11000001</v>
          </cell>
          <cell r="F38">
            <v>0</v>
          </cell>
          <cell r="G38">
            <v>107377522.56999999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2.6.5-MAQUINARIA, OTROS EQUIPOS Y HERRAMIENTAS</v>
          </cell>
          <cell r="C40">
            <v>121930764.91</v>
          </cell>
          <cell r="D40">
            <v>253176.08</v>
          </cell>
          <cell r="E40">
            <v>80897588.549999997</v>
          </cell>
          <cell r="F40">
            <v>2229262.04</v>
          </cell>
          <cell r="G40">
            <v>38550738.240000002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2.6.8-BIENES INTANGIBLES</v>
          </cell>
          <cell r="C42">
            <v>39772.04</v>
          </cell>
          <cell r="D42">
            <v>0</v>
          </cell>
          <cell r="E42">
            <v>0</v>
          </cell>
          <cell r="F42">
            <v>0</v>
          </cell>
          <cell r="G42">
            <v>39772.04</v>
          </cell>
        </row>
        <row r="43">
          <cell r="B43" t="str">
            <v>2.6.9-EDIFICIOS, ESTRUCTURAS, TIERRAS, TERRENOS Y OBJETOS DE VALOR</v>
          </cell>
          <cell r="C43">
            <v>6127520.0700000003</v>
          </cell>
          <cell r="D43">
            <v>0</v>
          </cell>
          <cell r="E43">
            <v>963403.07</v>
          </cell>
          <cell r="F43">
            <v>0</v>
          </cell>
          <cell r="G43">
            <v>5164117</v>
          </cell>
        </row>
        <row r="44">
          <cell r="B44" t="str">
            <v>2.7-OBRAS</v>
          </cell>
          <cell r="C44">
            <v>2462034302.3600001</v>
          </cell>
          <cell r="D44">
            <v>290900959.35000002</v>
          </cell>
          <cell r="E44">
            <v>578304858.13999999</v>
          </cell>
          <cell r="F44">
            <v>368276708.08999997</v>
          </cell>
          <cell r="G44">
            <v>1224551776.78</v>
          </cell>
        </row>
        <row r="45">
          <cell r="B45" t="str">
            <v>2.7.1-OBRAS EN EDIFICACIONES</v>
          </cell>
          <cell r="C45">
            <v>2234671041.5999999</v>
          </cell>
          <cell r="D45">
            <v>290900959.35000002</v>
          </cell>
          <cell r="E45">
            <v>578304858.13999999</v>
          </cell>
          <cell r="F45">
            <v>193313225.71000001</v>
          </cell>
          <cell r="G45">
            <v>1172151998.4000001</v>
          </cell>
        </row>
        <row r="46">
          <cell r="B46" t="str">
            <v>2.7.2-INFRAESTRUCTURA</v>
          </cell>
          <cell r="C46">
            <v>227363260.75999999</v>
          </cell>
          <cell r="D46">
            <v>0</v>
          </cell>
          <cell r="E46">
            <v>0</v>
          </cell>
          <cell r="F46">
            <v>174963482.38</v>
          </cell>
          <cell r="G46">
            <v>52399778.380000003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ABF6DC26-738F-4AA0-BEE5-A3C79A012CF7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ACB09F-BF4D-40D6-9372-228B03867ABD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8">
    <format dxfId="7">
      <pivotArea field="61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61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5579C-854C-4273-A0E2-337E44A899E7}">
  <sheetPr>
    <pageSetUpPr fitToPage="1"/>
  </sheetPr>
  <dimension ref="B4:Q108"/>
  <sheetViews>
    <sheetView showGridLines="0" tabSelected="1" topLeftCell="A77" zoomScale="98" zoomScaleNormal="98" workbookViewId="0">
      <selection activeCell="D99" sqref="D99"/>
    </sheetView>
  </sheetViews>
  <sheetFormatPr baseColWidth="10" defaultRowHeight="15" x14ac:dyDescent="0.25"/>
  <cols>
    <col min="1" max="1" width="11.42578125" style="2"/>
    <col min="2" max="2" width="107.85546875" style="2" bestFit="1" customWidth="1"/>
    <col min="3" max="3" width="26.5703125" style="2" customWidth="1"/>
    <col min="4" max="4" width="29.28515625" style="2" customWidth="1"/>
    <col min="5" max="5" width="21.7109375" style="2" bestFit="1" customWidth="1"/>
    <col min="6" max="6" width="23.5703125" style="2" customWidth="1"/>
    <col min="7" max="7" width="23.5703125" style="2" bestFit="1" customWidth="1"/>
    <col min="8" max="8" width="23.140625" style="2" bestFit="1" customWidth="1"/>
    <col min="9" max="9" width="23.5703125" style="2" bestFit="1" customWidth="1"/>
    <col min="10" max="10" width="23.140625" style="2" bestFit="1" customWidth="1"/>
    <col min="11" max="11" width="7.42578125" style="2" customWidth="1"/>
    <col min="12" max="12" width="8.140625" style="2" customWidth="1"/>
    <col min="13" max="13" width="12.140625" style="2" customWidth="1"/>
    <col min="14" max="14" width="9.140625" style="2" customWidth="1"/>
    <col min="15" max="15" width="11.42578125" style="2" customWidth="1"/>
    <col min="16" max="16" width="10.7109375" style="2" customWidth="1"/>
    <col min="17" max="17" width="24" style="2" bestFit="1" customWidth="1"/>
    <col min="18" max="16384" width="11.42578125" style="2"/>
  </cols>
  <sheetData>
    <row r="4" spans="2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7" ht="28.5" x14ac:dyDescent="0.25">
      <c r="B6" s="28" t="s"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2:17" ht="15.75" x14ac:dyDescent="0.25">
      <c r="B7" s="30">
        <v>2024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2:17" ht="15.75" x14ac:dyDescent="0.25">
      <c r="B8" s="32" t="s">
        <v>1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2:17" ht="15.75" x14ac:dyDescent="0.25">
      <c r="B9" s="33" t="s">
        <v>2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2:17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7" ht="18.75" x14ac:dyDescent="0.25">
      <c r="B12" s="24" t="s">
        <v>3</v>
      </c>
      <c r="C12" s="24" t="s">
        <v>4</v>
      </c>
      <c r="D12" s="24" t="s">
        <v>5</v>
      </c>
      <c r="E12" s="25" t="s">
        <v>6</v>
      </c>
      <c r="F12" s="25" t="s">
        <v>7</v>
      </c>
      <c r="G12" s="25" t="s">
        <v>8</v>
      </c>
      <c r="H12" s="25" t="s">
        <v>9</v>
      </c>
      <c r="I12" s="25" t="s">
        <v>10</v>
      </c>
      <c r="J12" s="25" t="s">
        <v>11</v>
      </c>
      <c r="K12" s="25" t="s">
        <v>12</v>
      </c>
      <c r="L12" s="25" t="s">
        <v>13</v>
      </c>
      <c r="M12" s="25" t="s">
        <v>14</v>
      </c>
      <c r="N12" s="25" t="s">
        <v>15</v>
      </c>
      <c r="O12" s="25" t="s">
        <v>16</v>
      </c>
      <c r="P12" s="25" t="s">
        <v>17</v>
      </c>
      <c r="Q12" s="26" t="s">
        <v>18</v>
      </c>
    </row>
    <row r="13" spans="2:17" x14ac:dyDescent="0.25">
      <c r="B13" s="4" t="s">
        <v>19</v>
      </c>
      <c r="C13" s="5">
        <v>13772224962</v>
      </c>
      <c r="D13" s="5">
        <v>498832438</v>
      </c>
      <c r="E13" s="6">
        <f t="shared" ref="E13:J13" si="0">+E14+E20+E30+E40+E49+E57+E67+E72+E78+E85+E88+E91</f>
        <v>559848065.21000004</v>
      </c>
      <c r="F13" s="6">
        <f t="shared" si="0"/>
        <v>1585230502.4400001</v>
      </c>
      <c r="G13" s="6">
        <f t="shared" si="0"/>
        <v>1239297640.0700002</v>
      </c>
      <c r="H13" s="6">
        <f t="shared" si="0"/>
        <v>1977861555.3099999</v>
      </c>
      <c r="I13" s="6">
        <f t="shared" si="0"/>
        <v>2088391073.49</v>
      </c>
      <c r="J13" s="6">
        <f t="shared" si="0"/>
        <v>1418836949.2700002</v>
      </c>
      <c r="K13" s="6"/>
      <c r="L13" s="6"/>
      <c r="M13" s="6"/>
      <c r="N13" s="6"/>
      <c r="O13" s="6"/>
      <c r="P13" s="6"/>
      <c r="Q13" s="7">
        <f>+SUM(E13:P13)</f>
        <v>8869465785.7900009</v>
      </c>
    </row>
    <row r="14" spans="2:17" x14ac:dyDescent="0.25">
      <c r="B14" s="8" t="s">
        <v>20</v>
      </c>
      <c r="C14" s="5">
        <v>2169203385</v>
      </c>
      <c r="D14" s="5">
        <v>185208489</v>
      </c>
      <c r="E14" s="9">
        <f t="shared" ref="E14:J14" si="1">+SUM(E15:E19)</f>
        <v>122453982.7</v>
      </c>
      <c r="F14" s="9">
        <f t="shared" si="1"/>
        <v>128261060.55000001</v>
      </c>
      <c r="G14" s="9">
        <f t="shared" si="1"/>
        <v>134224622.49000001</v>
      </c>
      <c r="H14" s="9">
        <f t="shared" si="1"/>
        <v>130387627.15000001</v>
      </c>
      <c r="I14" s="9">
        <f t="shared" si="1"/>
        <v>214756450.99000001</v>
      </c>
      <c r="J14" s="9">
        <f t="shared" si="1"/>
        <v>131180465.59999999</v>
      </c>
      <c r="K14" s="9"/>
      <c r="L14" s="9"/>
      <c r="M14" s="9"/>
      <c r="N14" s="9"/>
      <c r="O14" s="9"/>
      <c r="P14" s="9"/>
      <c r="Q14" s="10">
        <f t="shared" ref="Q14:Q77" si="2">+SUM(E14:P14)</f>
        <v>861264209.48000002</v>
      </c>
    </row>
    <row r="15" spans="2:17" x14ac:dyDescent="0.25">
      <c r="B15" s="11" t="s">
        <v>21</v>
      </c>
      <c r="C15" s="5">
        <v>1517975142.1199999</v>
      </c>
      <c r="D15" s="5">
        <v>110573529.12</v>
      </c>
      <c r="E15" s="12">
        <v>101617924.5</v>
      </c>
      <c r="F15" s="12">
        <v>106885633.73</v>
      </c>
      <c r="G15" s="12">
        <v>112996444.12</v>
      </c>
      <c r="H15" s="12">
        <v>109029150.40000001</v>
      </c>
      <c r="I15" s="12">
        <v>107339122.09</v>
      </c>
      <c r="J15" s="12">
        <v>107204080.5</v>
      </c>
      <c r="K15" s="12"/>
      <c r="L15" s="12"/>
      <c r="M15" s="12"/>
      <c r="N15" s="12"/>
      <c r="O15" s="12"/>
      <c r="P15" s="12"/>
      <c r="Q15" s="13">
        <f t="shared" si="2"/>
        <v>645072355.34000003</v>
      </c>
    </row>
    <row r="16" spans="2:17" x14ac:dyDescent="0.25">
      <c r="B16" s="11" t="s">
        <v>22</v>
      </c>
      <c r="C16" s="5">
        <v>412263200</v>
      </c>
      <c r="D16" s="5">
        <v>1342000</v>
      </c>
      <c r="E16" s="12">
        <v>5343500</v>
      </c>
      <c r="F16" s="12">
        <v>5297500</v>
      </c>
      <c r="G16" s="12">
        <v>5285500</v>
      </c>
      <c r="H16" s="12">
        <v>5270000</v>
      </c>
      <c r="I16" s="12">
        <v>91201588.280000001</v>
      </c>
      <c r="J16" s="12">
        <v>7709000</v>
      </c>
      <c r="K16" s="12"/>
      <c r="L16" s="12"/>
      <c r="M16" s="12"/>
      <c r="N16" s="12"/>
      <c r="O16" s="12"/>
      <c r="P16" s="12"/>
      <c r="Q16" s="13">
        <f t="shared" si="2"/>
        <v>120107088.28</v>
      </c>
    </row>
    <row r="17" spans="2:17" x14ac:dyDescent="0.25">
      <c r="B17" s="11" t="s">
        <v>23</v>
      </c>
      <c r="C17" s="5">
        <v>3000000</v>
      </c>
      <c r="D17" s="5">
        <v>0</v>
      </c>
      <c r="E17" s="12">
        <v>0</v>
      </c>
      <c r="F17" s="12">
        <v>0</v>
      </c>
      <c r="G17" s="12">
        <v>0</v>
      </c>
      <c r="H17" s="12">
        <v>0</v>
      </c>
      <c r="I17" s="12"/>
      <c r="J17" s="12"/>
      <c r="K17" s="12"/>
      <c r="L17" s="12"/>
      <c r="M17" s="12"/>
      <c r="N17" s="12"/>
      <c r="O17" s="12"/>
      <c r="P17" s="12"/>
      <c r="Q17" s="13">
        <f t="shared" si="2"/>
        <v>0</v>
      </c>
    </row>
    <row r="18" spans="2:17" x14ac:dyDescent="0.25">
      <c r="B18" s="11" t="s">
        <v>24</v>
      </c>
      <c r="C18" s="5">
        <v>0</v>
      </c>
      <c r="D18" s="5">
        <v>0</v>
      </c>
      <c r="E18" s="12">
        <v>0</v>
      </c>
      <c r="F18" s="12">
        <v>0</v>
      </c>
      <c r="G18" s="12">
        <v>0</v>
      </c>
      <c r="H18" s="12">
        <v>0</v>
      </c>
      <c r="I18" s="12"/>
      <c r="J18" s="12"/>
      <c r="K18" s="12"/>
      <c r="L18" s="12"/>
      <c r="M18" s="12"/>
      <c r="N18" s="12"/>
      <c r="O18" s="12"/>
      <c r="P18" s="12"/>
      <c r="Q18" s="13">
        <f t="shared" si="2"/>
        <v>0</v>
      </c>
    </row>
    <row r="19" spans="2:17" x14ac:dyDescent="0.25">
      <c r="B19" s="11" t="s">
        <v>25</v>
      </c>
      <c r="C19" s="5">
        <v>235965042.88</v>
      </c>
      <c r="D19" s="5">
        <v>73292959.879999995</v>
      </c>
      <c r="E19" s="12">
        <v>15492558.199999999</v>
      </c>
      <c r="F19" s="12">
        <v>16077926.82</v>
      </c>
      <c r="G19" s="12">
        <v>15942678.369999999</v>
      </c>
      <c r="H19" s="12">
        <v>16088476.75</v>
      </c>
      <c r="I19" s="12">
        <v>16215740.619999999</v>
      </c>
      <c r="J19" s="12">
        <v>16267385.1</v>
      </c>
      <c r="K19" s="12"/>
      <c r="L19" s="12"/>
      <c r="M19" s="12"/>
      <c r="N19" s="12"/>
      <c r="O19" s="12"/>
      <c r="P19" s="12"/>
      <c r="Q19" s="13">
        <f t="shared" si="2"/>
        <v>96084765.859999999</v>
      </c>
    </row>
    <row r="20" spans="2:17" x14ac:dyDescent="0.25">
      <c r="B20" s="8" t="s">
        <v>26</v>
      </c>
      <c r="C20" s="5">
        <v>890951904</v>
      </c>
      <c r="D20" s="5">
        <v>-53402000</v>
      </c>
      <c r="E20" s="9">
        <f t="shared" ref="E20:J20" si="3">+SUM(E21:E29)</f>
        <v>40556595.619999997</v>
      </c>
      <c r="F20" s="9">
        <f t="shared" si="3"/>
        <v>91554973.600000009</v>
      </c>
      <c r="G20" s="9">
        <f t="shared" si="3"/>
        <v>57668012.760000005</v>
      </c>
      <c r="H20" s="9">
        <f t="shared" si="3"/>
        <v>113928389.41</v>
      </c>
      <c r="I20" s="9">
        <f t="shared" si="3"/>
        <v>86679827.090000004</v>
      </c>
      <c r="J20" s="9">
        <f t="shared" si="3"/>
        <v>138424263.62</v>
      </c>
      <c r="K20" s="9"/>
      <c r="L20" s="9"/>
      <c r="M20" s="9"/>
      <c r="N20" s="9"/>
      <c r="O20" s="9"/>
      <c r="P20" s="9"/>
      <c r="Q20" s="10">
        <f t="shared" si="2"/>
        <v>528812062.10000002</v>
      </c>
    </row>
    <row r="21" spans="2:17" x14ac:dyDescent="0.25">
      <c r="B21" s="11" t="s">
        <v>27</v>
      </c>
      <c r="C21" s="5">
        <v>57930000</v>
      </c>
      <c r="D21" s="5">
        <v>0</v>
      </c>
      <c r="E21" s="12">
        <v>2264859.66</v>
      </c>
      <c r="F21" s="12">
        <v>3292183.41</v>
      </c>
      <c r="G21" s="12">
        <v>3256830.57</v>
      </c>
      <c r="H21" s="12">
        <v>1980835.05</v>
      </c>
      <c r="I21" s="12">
        <v>4331636.8899999997</v>
      </c>
      <c r="J21" s="12">
        <v>3514146.67</v>
      </c>
      <c r="K21" s="12"/>
      <c r="L21" s="12"/>
      <c r="M21" s="12"/>
      <c r="N21" s="12"/>
      <c r="O21" s="12"/>
      <c r="P21" s="12"/>
      <c r="Q21" s="13">
        <f t="shared" si="2"/>
        <v>18640492.25</v>
      </c>
    </row>
    <row r="22" spans="2:17" x14ac:dyDescent="0.25">
      <c r="B22" s="11" t="s">
        <v>28</v>
      </c>
      <c r="C22" s="5">
        <v>126615000</v>
      </c>
      <c r="D22" s="5">
        <v>0</v>
      </c>
      <c r="E22" s="12">
        <v>17951984.289999999</v>
      </c>
      <c r="F22" s="12">
        <v>15747515.140000001</v>
      </c>
      <c r="G22" s="12">
        <v>14964572.1</v>
      </c>
      <c r="H22" s="12">
        <v>40505360</v>
      </c>
      <c r="I22" s="12">
        <v>16178980</v>
      </c>
      <c r="J22" s="12">
        <v>2883717.51</v>
      </c>
      <c r="K22" s="12"/>
      <c r="L22" s="12"/>
      <c r="M22" s="12"/>
      <c r="N22" s="12"/>
      <c r="O22" s="12"/>
      <c r="P22" s="12"/>
      <c r="Q22" s="13">
        <f t="shared" si="2"/>
        <v>108232129.04000001</v>
      </c>
    </row>
    <row r="23" spans="2:17" x14ac:dyDescent="0.25">
      <c r="B23" s="11" t="s">
        <v>29</v>
      </c>
      <c r="C23" s="5">
        <v>25005000</v>
      </c>
      <c r="D23" s="5">
        <v>0</v>
      </c>
      <c r="E23" s="12">
        <v>2072860</v>
      </c>
      <c r="F23" s="12">
        <v>2088557.5</v>
      </c>
      <c r="G23" s="12">
        <v>2691367</v>
      </c>
      <c r="H23" s="12">
        <v>2722562.1</v>
      </c>
      <c r="I23" s="12">
        <v>3811315.02</v>
      </c>
      <c r="J23" s="12">
        <v>2689029.5</v>
      </c>
      <c r="K23" s="12"/>
      <c r="L23" s="12"/>
      <c r="M23" s="12"/>
      <c r="N23" s="12"/>
      <c r="O23" s="12"/>
      <c r="P23" s="12"/>
      <c r="Q23" s="13">
        <f t="shared" si="2"/>
        <v>16075691.119999999</v>
      </c>
    </row>
    <row r="24" spans="2:17" x14ac:dyDescent="0.25">
      <c r="B24" s="11" t="s">
        <v>30</v>
      </c>
      <c r="C24" s="5">
        <v>41519800</v>
      </c>
      <c r="D24" s="5">
        <v>24309800</v>
      </c>
      <c r="E24" s="12">
        <v>0</v>
      </c>
      <c r="F24" s="12">
        <v>11645378.4</v>
      </c>
      <c r="G24" s="12">
        <v>4421000</v>
      </c>
      <c r="H24" s="12">
        <v>2876320</v>
      </c>
      <c r="I24" s="12">
        <v>6578804.7999999998</v>
      </c>
      <c r="J24" s="12">
        <v>6102624.96</v>
      </c>
      <c r="K24" s="12"/>
      <c r="L24" s="12"/>
      <c r="M24" s="12"/>
      <c r="N24" s="12"/>
      <c r="O24" s="12"/>
      <c r="P24" s="12"/>
      <c r="Q24" s="13">
        <f t="shared" si="2"/>
        <v>31624128.16</v>
      </c>
    </row>
    <row r="25" spans="2:17" x14ac:dyDescent="0.25">
      <c r="B25" s="11" t="s">
        <v>31</v>
      </c>
      <c r="C25" s="5">
        <v>148603946</v>
      </c>
      <c r="D25" s="5">
        <v>-34400000</v>
      </c>
      <c r="E25" s="12">
        <v>5971519.7999999998</v>
      </c>
      <c r="F25" s="12">
        <v>5563822.1699999999</v>
      </c>
      <c r="G25" s="12">
        <v>4491072.33</v>
      </c>
      <c r="H25" s="12">
        <v>6519892.9699999997</v>
      </c>
      <c r="I25" s="12">
        <v>6799102.7800000003</v>
      </c>
      <c r="J25" s="12">
        <v>55019091.840000004</v>
      </c>
      <c r="K25" s="12"/>
      <c r="L25" s="12"/>
      <c r="M25" s="12"/>
      <c r="N25" s="12"/>
      <c r="O25" s="12"/>
      <c r="P25" s="12"/>
      <c r="Q25" s="13">
        <f t="shared" si="2"/>
        <v>84364501.890000001</v>
      </c>
    </row>
    <row r="26" spans="2:17" x14ac:dyDescent="0.25">
      <c r="B26" s="11" t="s">
        <v>32</v>
      </c>
      <c r="C26" s="5">
        <v>68010000</v>
      </c>
      <c r="D26" s="5">
        <v>-17000000</v>
      </c>
      <c r="E26" s="12">
        <v>3437155.26</v>
      </c>
      <c r="F26" s="12">
        <v>3223259.88</v>
      </c>
      <c r="G26" s="12">
        <v>14361456.9</v>
      </c>
      <c r="H26" s="12">
        <v>17255879</v>
      </c>
      <c r="I26" s="12">
        <v>3569991.8</v>
      </c>
      <c r="J26" s="12">
        <v>3418116.05</v>
      </c>
      <c r="K26" s="12"/>
      <c r="L26" s="12"/>
      <c r="M26" s="12"/>
      <c r="N26" s="12"/>
      <c r="O26" s="12"/>
      <c r="P26" s="12"/>
      <c r="Q26" s="13">
        <f t="shared" si="2"/>
        <v>45265858.889999993</v>
      </c>
    </row>
    <row r="27" spans="2:17" x14ac:dyDescent="0.25">
      <c r="B27" s="11" t="s">
        <v>33</v>
      </c>
      <c r="C27" s="5">
        <v>78962636</v>
      </c>
      <c r="D27" s="5">
        <v>-19000000</v>
      </c>
      <c r="E27" s="12">
        <v>605822.69999999995</v>
      </c>
      <c r="F27" s="12">
        <v>1880175.92</v>
      </c>
      <c r="G27" s="12">
        <v>2486537.85</v>
      </c>
      <c r="H27" s="12">
        <v>1013752.37</v>
      </c>
      <c r="I27" s="12">
        <v>2872269.89</v>
      </c>
      <c r="J27" s="12">
        <v>2031863.71</v>
      </c>
      <c r="K27" s="12"/>
      <c r="L27" s="12"/>
      <c r="M27" s="12"/>
      <c r="N27" s="12"/>
      <c r="O27" s="12"/>
      <c r="P27" s="12"/>
      <c r="Q27" s="13">
        <f t="shared" si="2"/>
        <v>10890422.440000001</v>
      </c>
    </row>
    <row r="28" spans="2:17" x14ac:dyDescent="0.25">
      <c r="B28" s="11" t="s">
        <v>34</v>
      </c>
      <c r="C28" s="5">
        <v>282195915.56</v>
      </c>
      <c r="D28" s="5">
        <v>-19921406.439999998</v>
      </c>
      <c r="E28" s="12">
        <v>5604429.3499999996</v>
      </c>
      <c r="F28" s="12">
        <v>41391480.850000001</v>
      </c>
      <c r="G28" s="12">
        <v>9412567.1999999993</v>
      </c>
      <c r="H28" s="12">
        <v>34557216.039999999</v>
      </c>
      <c r="I28" s="12">
        <v>36282090.130000003</v>
      </c>
      <c r="J28" s="12">
        <v>62466701.439999998</v>
      </c>
      <c r="K28" s="12"/>
      <c r="L28" s="12"/>
      <c r="M28" s="12"/>
      <c r="N28" s="12"/>
      <c r="O28" s="12"/>
      <c r="P28" s="12"/>
      <c r="Q28" s="13">
        <f t="shared" si="2"/>
        <v>189714485.00999999</v>
      </c>
    </row>
    <row r="29" spans="2:17" x14ac:dyDescent="0.25">
      <c r="B29" s="11" t="s">
        <v>35</v>
      </c>
      <c r="C29" s="5">
        <v>62109606.439999998</v>
      </c>
      <c r="D29" s="5">
        <v>12609606.440000001</v>
      </c>
      <c r="E29" s="12">
        <v>2647964.56</v>
      </c>
      <c r="F29" s="12">
        <v>6722600.3300000001</v>
      </c>
      <c r="G29" s="12">
        <v>1582608.81</v>
      </c>
      <c r="H29" s="12">
        <v>6496571.8799999999</v>
      </c>
      <c r="I29" s="12">
        <v>6255635.7800000003</v>
      </c>
      <c r="J29" s="12">
        <v>298971.94</v>
      </c>
      <c r="K29" s="12"/>
      <c r="L29" s="12"/>
      <c r="M29" s="12"/>
      <c r="N29" s="12"/>
      <c r="O29" s="12"/>
      <c r="P29" s="12"/>
      <c r="Q29" s="13">
        <f t="shared" si="2"/>
        <v>24004353.300000004</v>
      </c>
    </row>
    <row r="30" spans="2:17" x14ac:dyDescent="0.25">
      <c r="B30" s="8" t="s">
        <v>36</v>
      </c>
      <c r="C30" s="5">
        <v>603027715</v>
      </c>
      <c r="D30" s="5">
        <v>495241458</v>
      </c>
      <c r="E30" s="9">
        <f t="shared" ref="E30:J30" si="4">+SUM(E31:E39)</f>
        <v>3027970.37</v>
      </c>
      <c r="F30" s="9">
        <f t="shared" si="4"/>
        <v>86053694.749999985</v>
      </c>
      <c r="G30" s="9">
        <f t="shared" si="4"/>
        <v>77158710.769999996</v>
      </c>
      <c r="H30" s="9">
        <f t="shared" si="4"/>
        <v>44307623.410000004</v>
      </c>
      <c r="I30" s="9">
        <f t="shared" si="4"/>
        <v>89385847.239999995</v>
      </c>
      <c r="J30" s="9">
        <f t="shared" si="4"/>
        <v>79366224.799999997</v>
      </c>
      <c r="K30" s="9"/>
      <c r="L30" s="9"/>
      <c r="M30" s="9"/>
      <c r="N30" s="9"/>
      <c r="O30" s="9"/>
      <c r="P30" s="9"/>
      <c r="Q30" s="10">
        <f t="shared" si="2"/>
        <v>379300071.33999997</v>
      </c>
    </row>
    <row r="31" spans="2:17" x14ac:dyDescent="0.25">
      <c r="B31" s="11" t="s">
        <v>37</v>
      </c>
      <c r="C31" s="5">
        <v>156359767</v>
      </c>
      <c r="D31" s="5">
        <v>151056138</v>
      </c>
      <c r="E31" s="12">
        <v>491955.4</v>
      </c>
      <c r="F31" s="12">
        <v>6762538.2199999997</v>
      </c>
      <c r="G31" s="12">
        <v>36363680.960000001</v>
      </c>
      <c r="H31" s="12">
        <v>12056997.550000001</v>
      </c>
      <c r="I31" s="12">
        <v>14207338.43</v>
      </c>
      <c r="J31" s="12">
        <v>37472254.020000003</v>
      </c>
      <c r="K31" s="12"/>
      <c r="L31" s="12"/>
      <c r="M31" s="12"/>
      <c r="N31" s="12"/>
      <c r="O31" s="12"/>
      <c r="P31" s="12"/>
      <c r="Q31" s="13">
        <f t="shared" si="2"/>
        <v>107354764.58000001</v>
      </c>
    </row>
    <row r="32" spans="2:17" x14ac:dyDescent="0.25">
      <c r="B32" s="11" t="s">
        <v>38</v>
      </c>
      <c r="C32" s="5">
        <v>4505351</v>
      </c>
      <c r="D32" s="5">
        <v>395351</v>
      </c>
      <c r="E32" s="12">
        <v>0</v>
      </c>
      <c r="F32" s="12">
        <v>929250</v>
      </c>
      <c r="G32" s="12">
        <v>279070</v>
      </c>
      <c r="H32" s="12">
        <v>113470.28</v>
      </c>
      <c r="I32" s="12">
        <v>1156984.22</v>
      </c>
      <c r="J32" s="12">
        <v>388072.5</v>
      </c>
      <c r="K32" s="12"/>
      <c r="L32" s="12"/>
      <c r="M32" s="12"/>
      <c r="N32" s="12"/>
      <c r="O32" s="12"/>
      <c r="P32" s="12"/>
      <c r="Q32" s="13">
        <f t="shared" si="2"/>
        <v>2866847</v>
      </c>
    </row>
    <row r="33" spans="2:17" x14ac:dyDescent="0.25">
      <c r="B33" s="11" t="s">
        <v>39</v>
      </c>
      <c r="C33" s="5">
        <v>3232371</v>
      </c>
      <c r="D33" s="5">
        <v>-1655000</v>
      </c>
      <c r="E33" s="12">
        <v>396554.34</v>
      </c>
      <c r="F33" s="12">
        <v>0</v>
      </c>
      <c r="G33" s="12">
        <v>0</v>
      </c>
      <c r="H33" s="12">
        <v>734656.2</v>
      </c>
      <c r="I33" s="12">
        <v>763633.99</v>
      </c>
      <c r="J33" s="12">
        <v>0</v>
      </c>
      <c r="K33" s="12"/>
      <c r="L33" s="12"/>
      <c r="M33" s="12"/>
      <c r="N33" s="12"/>
      <c r="O33" s="12"/>
      <c r="P33" s="12"/>
      <c r="Q33" s="13">
        <f t="shared" si="2"/>
        <v>1894844.53</v>
      </c>
    </row>
    <row r="34" spans="2:17" x14ac:dyDescent="0.25">
      <c r="B34" s="11" t="s">
        <v>40</v>
      </c>
      <c r="C34" s="5">
        <v>494580</v>
      </c>
      <c r="D34" s="5">
        <v>-205420</v>
      </c>
      <c r="E34" s="12">
        <v>0</v>
      </c>
      <c r="F34" s="12">
        <v>0</v>
      </c>
      <c r="G34" s="12">
        <v>0</v>
      </c>
      <c r="H34" s="12">
        <v>0</v>
      </c>
      <c r="I34" s="12">
        <v>116247.34</v>
      </c>
      <c r="J34" s="12">
        <v>0</v>
      </c>
      <c r="K34" s="12"/>
      <c r="L34" s="12"/>
      <c r="M34" s="12"/>
      <c r="N34" s="12"/>
      <c r="O34" s="12"/>
      <c r="P34" s="12"/>
      <c r="Q34" s="13">
        <f t="shared" si="2"/>
        <v>116247.34</v>
      </c>
    </row>
    <row r="35" spans="2:17" x14ac:dyDescent="0.25">
      <c r="B35" s="11" t="s">
        <v>41</v>
      </c>
      <c r="C35" s="5">
        <v>3190000</v>
      </c>
      <c r="D35" s="5">
        <v>1170000</v>
      </c>
      <c r="E35" s="12">
        <v>0</v>
      </c>
      <c r="F35" s="12">
        <v>42055.199999999997</v>
      </c>
      <c r="G35" s="12">
        <v>330400</v>
      </c>
      <c r="H35" s="12">
        <v>467552.91</v>
      </c>
      <c r="I35" s="12">
        <v>68567.87</v>
      </c>
      <c r="J35" s="12">
        <v>0</v>
      </c>
      <c r="K35" s="12"/>
      <c r="L35" s="12"/>
      <c r="M35" s="12"/>
      <c r="N35" s="12"/>
      <c r="O35" s="12"/>
      <c r="P35" s="12"/>
      <c r="Q35" s="13">
        <f t="shared" si="2"/>
        <v>908575.98</v>
      </c>
    </row>
    <row r="36" spans="2:17" x14ac:dyDescent="0.25">
      <c r="B36" s="11" t="s">
        <v>42</v>
      </c>
      <c r="C36" s="5">
        <v>337950267</v>
      </c>
      <c r="D36" s="5">
        <v>327900010</v>
      </c>
      <c r="E36" s="12">
        <v>81378.460000000006</v>
      </c>
      <c r="F36" s="12">
        <v>75448415.819999993</v>
      </c>
      <c r="G36" s="12">
        <v>27375930.84</v>
      </c>
      <c r="H36" s="12">
        <v>29085064.550000001</v>
      </c>
      <c r="I36" s="12">
        <v>68778267.549999997</v>
      </c>
      <c r="J36" s="12">
        <v>39508899.950000003</v>
      </c>
      <c r="K36" s="12"/>
      <c r="L36" s="12"/>
      <c r="M36" s="12"/>
      <c r="N36" s="12"/>
      <c r="O36" s="12"/>
      <c r="P36" s="12"/>
      <c r="Q36" s="13">
        <f t="shared" si="2"/>
        <v>240277957.16999996</v>
      </c>
    </row>
    <row r="37" spans="2:17" x14ac:dyDescent="0.25">
      <c r="B37" s="11" t="s">
        <v>43</v>
      </c>
      <c r="C37" s="5">
        <v>73480379</v>
      </c>
      <c r="D37" s="5">
        <v>9610379</v>
      </c>
      <c r="E37" s="12">
        <v>984457.46</v>
      </c>
      <c r="F37" s="12">
        <v>1763227.52</v>
      </c>
      <c r="G37" s="12">
        <v>2619419.79</v>
      </c>
      <c r="H37" s="12">
        <v>1556143.28</v>
      </c>
      <c r="I37" s="12">
        <v>3277616.41</v>
      </c>
      <c r="J37" s="12">
        <v>1329380.75</v>
      </c>
      <c r="K37" s="12"/>
      <c r="L37" s="12"/>
      <c r="M37" s="12"/>
      <c r="N37" s="12"/>
      <c r="O37" s="12"/>
      <c r="P37" s="12"/>
      <c r="Q37" s="13">
        <f t="shared" si="2"/>
        <v>11530245.210000001</v>
      </c>
    </row>
    <row r="38" spans="2:17" x14ac:dyDescent="0.25">
      <c r="B38" s="11" t="s">
        <v>44</v>
      </c>
      <c r="C38" s="5">
        <v>0</v>
      </c>
      <c r="D38" s="5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/>
      <c r="L38" s="12"/>
      <c r="M38" s="12"/>
      <c r="N38" s="12"/>
      <c r="O38" s="12"/>
      <c r="P38" s="12"/>
      <c r="Q38" s="13">
        <f t="shared" si="2"/>
        <v>0</v>
      </c>
    </row>
    <row r="39" spans="2:17" x14ac:dyDescent="0.25">
      <c r="B39" s="11" t="s">
        <v>45</v>
      </c>
      <c r="C39" s="5">
        <v>23815000</v>
      </c>
      <c r="D39" s="5">
        <v>6970000</v>
      </c>
      <c r="E39" s="12">
        <v>1073624.71</v>
      </c>
      <c r="F39" s="12">
        <v>1108207.99</v>
      </c>
      <c r="G39" s="12">
        <v>10190209.18</v>
      </c>
      <c r="H39" s="12">
        <v>293738.64</v>
      </c>
      <c r="I39" s="12">
        <v>1017191.43</v>
      </c>
      <c r="J39" s="12">
        <v>667617.57999999996</v>
      </c>
      <c r="K39" s="12"/>
      <c r="L39" s="12"/>
      <c r="M39" s="12"/>
      <c r="N39" s="12"/>
      <c r="O39" s="12"/>
      <c r="P39" s="12"/>
      <c r="Q39" s="13">
        <f t="shared" si="2"/>
        <v>14350589.529999999</v>
      </c>
    </row>
    <row r="40" spans="2:17" x14ac:dyDescent="0.25">
      <c r="B40" s="8" t="s">
        <v>46</v>
      </c>
      <c r="C40" s="5">
        <v>41130000</v>
      </c>
      <c r="D40" s="5">
        <v>0</v>
      </c>
      <c r="E40" s="9">
        <f t="shared" ref="E40:J40" si="5">+SUM(E41:E48)</f>
        <v>0</v>
      </c>
      <c r="F40" s="9">
        <f t="shared" si="5"/>
        <v>5000000</v>
      </c>
      <c r="G40" s="9">
        <f t="shared" si="5"/>
        <v>5500000</v>
      </c>
      <c r="H40" s="9">
        <f t="shared" si="5"/>
        <v>0</v>
      </c>
      <c r="I40" s="9">
        <f t="shared" si="5"/>
        <v>5000000</v>
      </c>
      <c r="J40" s="9">
        <f t="shared" si="5"/>
        <v>0</v>
      </c>
      <c r="K40" s="9"/>
      <c r="L40" s="9"/>
      <c r="M40" s="9"/>
      <c r="N40" s="9"/>
      <c r="O40" s="9"/>
      <c r="P40" s="9"/>
      <c r="Q40" s="10">
        <f t="shared" si="2"/>
        <v>15500000</v>
      </c>
    </row>
    <row r="41" spans="2:17" x14ac:dyDescent="0.25">
      <c r="B41" s="11" t="s">
        <v>47</v>
      </c>
      <c r="C41" s="5">
        <v>41130000</v>
      </c>
      <c r="D41" s="5">
        <v>0</v>
      </c>
      <c r="E41" s="12">
        <v>0</v>
      </c>
      <c r="F41" s="12">
        <v>5000000</v>
      </c>
      <c r="G41" s="12">
        <v>5500000</v>
      </c>
      <c r="H41" s="12">
        <f>VLOOKUP(B41,[1]RefCCPCuenta!$B$8:$G$46,6,FALSE)</f>
        <v>0</v>
      </c>
      <c r="I41" s="12">
        <v>5000000</v>
      </c>
      <c r="J41" s="12">
        <v>0</v>
      </c>
      <c r="K41" s="12"/>
      <c r="L41" s="12"/>
      <c r="M41" s="12"/>
      <c r="N41" s="12"/>
      <c r="O41" s="12"/>
      <c r="P41" s="12"/>
      <c r="Q41" s="13">
        <f t="shared" si="2"/>
        <v>15500000</v>
      </c>
    </row>
    <row r="42" spans="2:17" x14ac:dyDescent="0.25">
      <c r="B42" s="11" t="s">
        <v>48</v>
      </c>
      <c r="C42" s="5">
        <v>0</v>
      </c>
      <c r="D42" s="5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/>
      <c r="L42" s="12"/>
      <c r="M42" s="12"/>
      <c r="N42" s="12"/>
      <c r="O42" s="12"/>
      <c r="P42" s="12"/>
      <c r="Q42" s="13">
        <f t="shared" si="2"/>
        <v>0</v>
      </c>
    </row>
    <row r="43" spans="2:17" x14ac:dyDescent="0.25">
      <c r="B43" s="11" t="s">
        <v>49</v>
      </c>
      <c r="C43" s="5">
        <v>0</v>
      </c>
      <c r="D43" s="5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/>
      <c r="L43" s="12"/>
      <c r="M43" s="12"/>
      <c r="N43" s="12"/>
      <c r="O43" s="12"/>
      <c r="P43" s="12"/>
      <c r="Q43" s="13">
        <f t="shared" si="2"/>
        <v>0</v>
      </c>
    </row>
    <row r="44" spans="2:17" x14ac:dyDescent="0.25">
      <c r="B44" s="11" t="s">
        <v>50</v>
      </c>
      <c r="C44" s="5">
        <v>0</v>
      </c>
      <c r="D44" s="5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/>
      <c r="L44" s="12"/>
      <c r="M44" s="12"/>
      <c r="N44" s="12"/>
      <c r="O44" s="12"/>
      <c r="P44" s="12"/>
      <c r="Q44" s="13">
        <f t="shared" si="2"/>
        <v>0</v>
      </c>
    </row>
    <row r="45" spans="2:17" x14ac:dyDescent="0.25">
      <c r="B45" s="11" t="s">
        <v>51</v>
      </c>
      <c r="C45" s="5">
        <v>0</v>
      </c>
      <c r="D45" s="5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/>
      <c r="L45" s="12"/>
      <c r="M45" s="12"/>
      <c r="N45" s="12"/>
      <c r="O45" s="12"/>
      <c r="P45" s="12"/>
      <c r="Q45" s="13">
        <f t="shared" si="2"/>
        <v>0</v>
      </c>
    </row>
    <row r="46" spans="2:17" x14ac:dyDescent="0.25">
      <c r="B46" s="11" t="s">
        <v>52</v>
      </c>
      <c r="C46" s="5">
        <v>0</v>
      </c>
      <c r="D46" s="5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/>
      <c r="L46" s="12"/>
      <c r="M46" s="12"/>
      <c r="N46" s="12"/>
      <c r="O46" s="12"/>
      <c r="P46" s="12"/>
      <c r="Q46" s="13">
        <f t="shared" si="2"/>
        <v>0</v>
      </c>
    </row>
    <row r="47" spans="2:17" x14ac:dyDescent="0.25">
      <c r="B47" s="11" t="s">
        <v>53</v>
      </c>
      <c r="C47" s="5">
        <v>0</v>
      </c>
      <c r="D47" s="5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/>
      <c r="L47" s="12"/>
      <c r="M47" s="12"/>
      <c r="N47" s="12"/>
      <c r="O47" s="12"/>
      <c r="P47" s="12"/>
      <c r="Q47" s="13">
        <f t="shared" si="2"/>
        <v>0</v>
      </c>
    </row>
    <row r="48" spans="2:17" x14ac:dyDescent="0.25">
      <c r="B48" s="11" t="s">
        <v>54</v>
      </c>
      <c r="C48" s="5">
        <v>0</v>
      </c>
      <c r="D48" s="5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/>
      <c r="L48" s="12"/>
      <c r="M48" s="12"/>
      <c r="N48" s="12"/>
      <c r="O48" s="12"/>
      <c r="P48" s="12"/>
      <c r="Q48" s="13">
        <f t="shared" si="2"/>
        <v>0</v>
      </c>
    </row>
    <row r="49" spans="2:17" x14ac:dyDescent="0.25">
      <c r="B49" s="8" t="s">
        <v>55</v>
      </c>
      <c r="C49" s="5">
        <v>1432429475</v>
      </c>
      <c r="D49" s="5">
        <v>270000000</v>
      </c>
      <c r="E49" s="9">
        <f t="shared" ref="E49:J49" si="6">+SUM(E50:E56)</f>
        <v>0</v>
      </c>
      <c r="F49" s="14">
        <f t="shared" si="6"/>
        <v>300000000</v>
      </c>
      <c r="G49" s="14">
        <f t="shared" si="6"/>
        <v>553513392</v>
      </c>
      <c r="H49" s="14">
        <f t="shared" si="6"/>
        <v>268916083</v>
      </c>
      <c r="I49" s="14">
        <f t="shared" si="6"/>
        <v>0</v>
      </c>
      <c r="J49" s="14">
        <f t="shared" si="6"/>
        <v>0</v>
      </c>
      <c r="K49" s="15"/>
      <c r="L49" s="14"/>
      <c r="M49" s="14"/>
      <c r="N49" s="15"/>
      <c r="O49" s="14"/>
      <c r="P49" s="14"/>
      <c r="Q49" s="9">
        <f t="shared" si="2"/>
        <v>1122429475</v>
      </c>
    </row>
    <row r="50" spans="2:17" x14ac:dyDescent="0.25">
      <c r="B50" s="11" t="s">
        <v>56</v>
      </c>
      <c r="C50" s="5">
        <v>0</v>
      </c>
      <c r="D50" s="5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6"/>
      <c r="L50" s="17"/>
      <c r="M50" s="17"/>
      <c r="N50" s="16"/>
      <c r="O50" s="17"/>
      <c r="P50" s="17"/>
      <c r="Q50" s="12">
        <f t="shared" si="2"/>
        <v>0</v>
      </c>
    </row>
    <row r="51" spans="2:17" x14ac:dyDescent="0.25">
      <c r="B51" s="11" t="s">
        <v>57</v>
      </c>
      <c r="C51" s="5">
        <v>0</v>
      </c>
      <c r="D51" s="5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6"/>
      <c r="L51" s="17"/>
      <c r="M51" s="17"/>
      <c r="N51" s="16"/>
      <c r="O51" s="17"/>
      <c r="P51" s="17"/>
      <c r="Q51" s="12">
        <f t="shared" si="2"/>
        <v>0</v>
      </c>
    </row>
    <row r="52" spans="2:17" x14ac:dyDescent="0.25">
      <c r="B52" s="11" t="s">
        <v>58</v>
      </c>
      <c r="C52" s="5">
        <v>0</v>
      </c>
      <c r="D52" s="5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6"/>
      <c r="L52" s="17"/>
      <c r="M52" s="17"/>
      <c r="N52" s="16"/>
      <c r="O52" s="17"/>
      <c r="P52" s="17"/>
      <c r="Q52" s="12">
        <f t="shared" si="2"/>
        <v>0</v>
      </c>
    </row>
    <row r="53" spans="2:17" x14ac:dyDescent="0.25">
      <c r="B53" s="11" t="s">
        <v>59</v>
      </c>
      <c r="C53" s="5">
        <v>1432429475</v>
      </c>
      <c r="D53" s="5">
        <v>270000000</v>
      </c>
      <c r="E53" s="12">
        <v>0</v>
      </c>
      <c r="F53" s="12">
        <f>VLOOKUP(B53,[2]RefCCPCuenta!$B$9:$F$46,4,FALSE)</f>
        <v>300000000</v>
      </c>
      <c r="G53" s="12">
        <v>553513392</v>
      </c>
      <c r="H53" s="12">
        <v>268916083</v>
      </c>
      <c r="I53" s="12">
        <v>0</v>
      </c>
      <c r="J53" s="12">
        <v>0</v>
      </c>
      <c r="K53" s="16"/>
      <c r="L53" s="17"/>
      <c r="M53" s="17"/>
      <c r="N53" s="16"/>
      <c r="O53" s="17"/>
      <c r="P53" s="17"/>
      <c r="Q53" s="12">
        <f t="shared" si="2"/>
        <v>1122429475</v>
      </c>
    </row>
    <row r="54" spans="2:17" x14ac:dyDescent="0.25">
      <c r="B54" s="11" t="s">
        <v>60</v>
      </c>
      <c r="C54" s="5">
        <v>0</v>
      </c>
      <c r="D54" s="5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6"/>
      <c r="L54" s="17"/>
      <c r="M54" s="17"/>
      <c r="N54" s="16"/>
      <c r="O54" s="17"/>
      <c r="P54" s="17"/>
      <c r="Q54" s="12">
        <f t="shared" si="2"/>
        <v>0</v>
      </c>
    </row>
    <row r="55" spans="2:17" x14ac:dyDescent="0.25">
      <c r="B55" s="11" t="s">
        <v>61</v>
      </c>
      <c r="C55" s="5">
        <v>0</v>
      </c>
      <c r="D55" s="5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6"/>
      <c r="L55" s="17"/>
      <c r="M55" s="17"/>
      <c r="N55" s="16"/>
      <c r="O55" s="17"/>
      <c r="P55" s="17"/>
      <c r="Q55" s="12">
        <f t="shared" si="2"/>
        <v>0</v>
      </c>
    </row>
    <row r="56" spans="2:17" x14ac:dyDescent="0.25">
      <c r="B56" s="11" t="s">
        <v>62</v>
      </c>
      <c r="C56" s="5">
        <v>0</v>
      </c>
      <c r="D56" s="5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6"/>
      <c r="L56" s="17"/>
      <c r="M56" s="17"/>
      <c r="N56" s="16"/>
      <c r="O56" s="17"/>
      <c r="P56" s="17"/>
      <c r="Q56" s="12">
        <f t="shared" si="2"/>
        <v>0</v>
      </c>
    </row>
    <row r="57" spans="2:17" x14ac:dyDescent="0.25">
      <c r="B57" s="8" t="s">
        <v>63</v>
      </c>
      <c r="C57" s="5">
        <v>1960491203</v>
      </c>
      <c r="D57" s="5">
        <v>157494239</v>
      </c>
      <c r="E57" s="9">
        <f t="shared" ref="E57:J57" si="7">+SUM(E58:E66)</f>
        <v>102908557.17</v>
      </c>
      <c r="F57" s="14">
        <f t="shared" si="7"/>
        <v>396055915.40000004</v>
      </c>
      <c r="G57" s="14">
        <f t="shared" si="7"/>
        <v>42956193.960000001</v>
      </c>
      <c r="H57" s="14">
        <f t="shared" si="7"/>
        <v>173164301.91999999</v>
      </c>
      <c r="I57" s="14">
        <f t="shared" si="7"/>
        <v>173960534.13</v>
      </c>
      <c r="J57" s="14">
        <f t="shared" si="7"/>
        <v>61305094.619999997</v>
      </c>
      <c r="K57" s="15"/>
      <c r="L57" s="14"/>
      <c r="M57" s="14"/>
      <c r="N57" s="15"/>
      <c r="O57" s="14"/>
      <c r="P57" s="14"/>
      <c r="Q57" s="9">
        <f t="shared" si="2"/>
        <v>950350597.20000005</v>
      </c>
    </row>
    <row r="58" spans="2:17" x14ac:dyDescent="0.25">
      <c r="B58" s="11" t="s">
        <v>64</v>
      </c>
      <c r="C58" s="5">
        <v>306806631</v>
      </c>
      <c r="D58" s="5">
        <v>200760681</v>
      </c>
      <c r="E58" s="12">
        <v>17901662.170000002</v>
      </c>
      <c r="F58" s="12">
        <f>VLOOKUP(B58,[2]RefCCPCuenta!$B$9:$F$46,4,FALSE)</f>
        <v>347313.43</v>
      </c>
      <c r="G58" s="12">
        <v>40726931.920000002</v>
      </c>
      <c r="H58" s="12">
        <v>20011891.129999999</v>
      </c>
      <c r="I58" s="17">
        <v>39118945.240000002</v>
      </c>
      <c r="J58" s="17">
        <v>23957819.579999998</v>
      </c>
      <c r="K58" s="16"/>
      <c r="L58" s="17"/>
      <c r="M58" s="17"/>
      <c r="N58" s="16"/>
      <c r="O58" s="17"/>
      <c r="P58" s="17"/>
      <c r="Q58" s="12">
        <f t="shared" si="2"/>
        <v>142064563.47000003</v>
      </c>
    </row>
    <row r="59" spans="2:17" x14ac:dyDescent="0.25">
      <c r="B59" s="11" t="s">
        <v>65</v>
      </c>
      <c r="C59" s="5">
        <v>7942136</v>
      </c>
      <c r="D59" s="5">
        <v>3400000</v>
      </c>
      <c r="E59" s="12">
        <v>131605.4</v>
      </c>
      <c r="F59" s="12">
        <f>VLOOKUP(B59,[2]RefCCPCuenta!$B$9:$F$46,4,FALSE)</f>
        <v>505065.24</v>
      </c>
      <c r="G59" s="12">
        <v>0</v>
      </c>
      <c r="H59" s="12">
        <v>2020260.94</v>
      </c>
      <c r="I59" s="12">
        <v>0</v>
      </c>
      <c r="J59" s="17">
        <v>0</v>
      </c>
      <c r="K59" s="16"/>
      <c r="L59" s="17"/>
      <c r="M59" s="17"/>
      <c r="N59" s="16"/>
      <c r="O59" s="17"/>
      <c r="P59" s="17"/>
      <c r="Q59" s="12">
        <f t="shared" si="2"/>
        <v>2656931.58</v>
      </c>
    </row>
    <row r="60" spans="2:17" x14ac:dyDescent="0.25">
      <c r="B60" s="11" t="s">
        <v>66</v>
      </c>
      <c r="C60" s="5">
        <v>1218573710</v>
      </c>
      <c r="D60" s="5">
        <v>-64764818</v>
      </c>
      <c r="E60" s="12">
        <v>84622113.519999996</v>
      </c>
      <c r="F60" s="12">
        <f>VLOOKUP(B60,[2]RefCCPCuenta!$B$9:$F$46,4,FALSE)</f>
        <v>313342545.11000001</v>
      </c>
      <c r="G60" s="12">
        <v>0</v>
      </c>
      <c r="H60" s="12">
        <v>107377522.56999999</v>
      </c>
      <c r="I60" s="17">
        <v>127785333.44</v>
      </c>
      <c r="J60" s="17">
        <v>23559647.149999999</v>
      </c>
      <c r="K60" s="16"/>
      <c r="L60" s="17"/>
      <c r="M60" s="17"/>
      <c r="N60" s="16"/>
      <c r="O60" s="17"/>
      <c r="P60" s="17"/>
      <c r="Q60" s="12">
        <f t="shared" si="2"/>
        <v>656687161.78999996</v>
      </c>
    </row>
    <row r="61" spans="2:17" x14ac:dyDescent="0.25">
      <c r="B61" s="11" t="s">
        <v>67</v>
      </c>
      <c r="C61" s="5">
        <v>53160000</v>
      </c>
      <c r="D61" s="5">
        <v>1430000</v>
      </c>
      <c r="E61" s="12">
        <v>0</v>
      </c>
      <c r="F61" s="12">
        <f>VLOOKUP(B61,[2]RefCCPCuenta!$B$9:$F$46,4,FALSE)</f>
        <v>0</v>
      </c>
      <c r="G61" s="12">
        <v>0</v>
      </c>
      <c r="H61" s="12">
        <v>0</v>
      </c>
      <c r="I61" s="17"/>
      <c r="J61" s="17">
        <v>0</v>
      </c>
      <c r="K61" s="16"/>
      <c r="L61" s="17"/>
      <c r="M61" s="17"/>
      <c r="N61" s="16"/>
      <c r="O61" s="17"/>
      <c r="P61" s="17"/>
      <c r="Q61" s="12">
        <f t="shared" si="2"/>
        <v>0</v>
      </c>
    </row>
    <row r="62" spans="2:17" x14ac:dyDescent="0.25">
      <c r="B62" s="11" t="s">
        <v>68</v>
      </c>
      <c r="C62" s="5">
        <v>304446775</v>
      </c>
      <c r="D62" s="5">
        <v>19067976</v>
      </c>
      <c r="E62" s="12">
        <v>253176.08</v>
      </c>
      <c r="F62" s="12">
        <f>VLOOKUP(B62,[2]RefCCPCuenta!$B$9:$F$46,4,FALSE)</f>
        <v>80897588.549999997</v>
      </c>
      <c r="G62" s="12">
        <v>2229262.04</v>
      </c>
      <c r="H62" s="12">
        <v>38550738.240000002</v>
      </c>
      <c r="I62" s="17">
        <v>7056255.4500000002</v>
      </c>
      <c r="J62" s="17">
        <v>8076347.9299999997</v>
      </c>
      <c r="K62" s="16"/>
      <c r="L62" s="17"/>
      <c r="M62" s="17"/>
      <c r="N62" s="16"/>
      <c r="O62" s="17"/>
      <c r="P62" s="17"/>
      <c r="Q62" s="12">
        <f t="shared" si="2"/>
        <v>137063368.28999999</v>
      </c>
    </row>
    <row r="63" spans="2:17" x14ac:dyDescent="0.25">
      <c r="B63" s="11" t="s">
        <v>69</v>
      </c>
      <c r="C63" s="5">
        <v>14400000</v>
      </c>
      <c r="D63" s="5">
        <v>14400000</v>
      </c>
      <c r="E63" s="12">
        <v>0</v>
      </c>
      <c r="F63" s="12">
        <f>VLOOKUP(B63,[2]RefCCPCuenta!$B$9:$F$46,4,FALSE)</f>
        <v>0</v>
      </c>
      <c r="G63" s="12">
        <v>0</v>
      </c>
      <c r="H63" s="12">
        <v>0</v>
      </c>
      <c r="I63" s="12">
        <v>0</v>
      </c>
      <c r="J63" s="17">
        <v>0</v>
      </c>
      <c r="K63" s="16"/>
      <c r="L63" s="17"/>
      <c r="M63" s="17"/>
      <c r="N63" s="16"/>
      <c r="O63" s="17"/>
      <c r="P63" s="17"/>
      <c r="Q63" s="12">
        <f t="shared" si="2"/>
        <v>0</v>
      </c>
    </row>
    <row r="64" spans="2:17" x14ac:dyDescent="0.25">
      <c r="B64" s="11" t="s">
        <v>70</v>
      </c>
      <c r="C64" s="5">
        <v>0</v>
      </c>
      <c r="D64" s="5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7">
        <v>0</v>
      </c>
      <c r="K64" s="16"/>
      <c r="L64" s="17"/>
      <c r="M64" s="17"/>
      <c r="N64" s="16"/>
      <c r="O64" s="17"/>
      <c r="P64" s="17"/>
      <c r="Q64" s="12">
        <f t="shared" si="2"/>
        <v>0</v>
      </c>
    </row>
    <row r="65" spans="2:17" x14ac:dyDescent="0.25">
      <c r="B65" s="11" t="s">
        <v>71</v>
      </c>
      <c r="C65" s="5">
        <v>42010000</v>
      </c>
      <c r="D65" s="5">
        <v>-8000000</v>
      </c>
      <c r="E65" s="12">
        <v>0</v>
      </c>
      <c r="F65" s="12">
        <f>VLOOKUP(B65,[2]RefCCPCuenta!$B$9:$F$46,4,FALSE)</f>
        <v>0</v>
      </c>
      <c r="G65" s="12">
        <v>0</v>
      </c>
      <c r="H65" s="12">
        <v>39772.04</v>
      </c>
      <c r="I65" s="12">
        <v>0</v>
      </c>
      <c r="J65" s="17">
        <v>0</v>
      </c>
      <c r="K65" s="16"/>
      <c r="L65" s="17"/>
      <c r="M65" s="17"/>
      <c r="N65" s="16"/>
      <c r="O65" s="17"/>
      <c r="P65" s="17"/>
      <c r="Q65" s="12">
        <f t="shared" si="2"/>
        <v>39772.04</v>
      </c>
    </row>
    <row r="66" spans="2:17" x14ac:dyDescent="0.25">
      <c r="B66" s="11" t="s">
        <v>72</v>
      </c>
      <c r="C66" s="5">
        <v>13151951</v>
      </c>
      <c r="D66" s="5">
        <v>-8799600</v>
      </c>
      <c r="E66" s="12">
        <v>0</v>
      </c>
      <c r="F66" s="12">
        <f>VLOOKUP(B66,[2]RefCCPCuenta!$B$9:$F$46,4,FALSE)</f>
        <v>963403.07</v>
      </c>
      <c r="G66" s="12">
        <v>0</v>
      </c>
      <c r="H66" s="12">
        <v>5164117</v>
      </c>
      <c r="I66" s="12">
        <v>0</v>
      </c>
      <c r="J66" s="17">
        <v>5711279.96</v>
      </c>
      <c r="K66" s="16"/>
      <c r="L66" s="17"/>
      <c r="M66" s="17"/>
      <c r="N66" s="16"/>
      <c r="O66" s="17"/>
      <c r="P66" s="17"/>
      <c r="Q66" s="12">
        <f t="shared" si="2"/>
        <v>11838800.030000001</v>
      </c>
    </row>
    <row r="67" spans="2:17" x14ac:dyDescent="0.25">
      <c r="B67" s="8" t="s">
        <v>73</v>
      </c>
      <c r="C67" s="5">
        <v>6674991280</v>
      </c>
      <c r="D67" s="5">
        <v>-555709748</v>
      </c>
      <c r="E67" s="9">
        <f t="shared" ref="E67:J67" si="8">+SUM(E68:E71)</f>
        <v>290900959.35000002</v>
      </c>
      <c r="F67" s="14">
        <f t="shared" si="8"/>
        <v>578304858.13999999</v>
      </c>
      <c r="G67" s="14">
        <f t="shared" si="8"/>
        <v>368276708.09000003</v>
      </c>
      <c r="H67" s="14">
        <f t="shared" si="8"/>
        <v>1247157530.4200001</v>
      </c>
      <c r="I67" s="14">
        <f t="shared" si="8"/>
        <v>1518608414.04</v>
      </c>
      <c r="J67" s="14">
        <f t="shared" si="8"/>
        <v>1008560900.6300001</v>
      </c>
      <c r="K67" s="15"/>
      <c r="L67" s="14"/>
      <c r="M67" s="14"/>
      <c r="N67" s="15"/>
      <c r="O67" s="14"/>
      <c r="P67" s="14"/>
      <c r="Q67" s="9">
        <f t="shared" si="2"/>
        <v>5011809370.6700001</v>
      </c>
    </row>
    <row r="68" spans="2:17" x14ac:dyDescent="0.25">
      <c r="B68" s="11" t="s">
        <v>74</v>
      </c>
      <c r="C68" s="5">
        <v>5781743562</v>
      </c>
      <c r="D68" s="5">
        <v>-1033850246</v>
      </c>
      <c r="E68" s="12">
        <f>+_xlfn.XLOOKUP(B68,'[3]RefCCPCuenta (2)'!$B:$B,'[3]RefCCPCuenta (2)'!$D:$D)</f>
        <v>290900959.35000002</v>
      </c>
      <c r="F68" s="12">
        <f>VLOOKUP(B68,[2]RefCCPCuenta!$B$9:$F$46,4,FALSE)</f>
        <v>578304858.13999999</v>
      </c>
      <c r="G68" s="12">
        <v>193313225.71000001</v>
      </c>
      <c r="H68" s="12">
        <v>1194757752.04</v>
      </c>
      <c r="I68" s="17">
        <v>1503253920.55</v>
      </c>
      <c r="J68" s="17">
        <v>703838234.08000004</v>
      </c>
      <c r="K68" s="16"/>
      <c r="L68" s="17"/>
      <c r="M68" s="17"/>
      <c r="N68" s="16"/>
      <c r="O68" s="17"/>
      <c r="P68" s="17"/>
      <c r="Q68" s="12">
        <f t="shared" si="2"/>
        <v>4464368949.8699999</v>
      </c>
    </row>
    <row r="69" spans="2:17" x14ac:dyDescent="0.25">
      <c r="B69" s="11" t="s">
        <v>75</v>
      </c>
      <c r="C69" s="5">
        <v>893247718</v>
      </c>
      <c r="D69" s="5">
        <v>478140498</v>
      </c>
      <c r="E69" s="12">
        <f>+_xlfn.XLOOKUP(B69,'[3]RefCCPCuenta (2)'!$B:$B,'[3]RefCCPCuenta (2)'!$D:$D)</f>
        <v>0</v>
      </c>
      <c r="F69" s="12">
        <f>VLOOKUP(B69,[2]RefCCPCuenta!$B$9:$F$46,4,FALSE)</f>
        <v>0</v>
      </c>
      <c r="G69" s="12">
        <v>174963482.38</v>
      </c>
      <c r="H69" s="12">
        <v>52399778.380000003</v>
      </c>
      <c r="I69" s="17">
        <v>15354493.49</v>
      </c>
      <c r="J69" s="17">
        <v>304722666.55000001</v>
      </c>
      <c r="K69" s="16"/>
      <c r="L69" s="17"/>
      <c r="M69" s="17"/>
      <c r="N69" s="16"/>
      <c r="O69" s="17"/>
      <c r="P69" s="17"/>
      <c r="Q69" s="12">
        <f t="shared" si="2"/>
        <v>547440420.79999995</v>
      </c>
    </row>
    <row r="70" spans="2:17" x14ac:dyDescent="0.25">
      <c r="B70" s="11" t="s">
        <v>76</v>
      </c>
      <c r="C70" s="5">
        <v>0</v>
      </c>
      <c r="D70" s="5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6"/>
      <c r="L70" s="17"/>
      <c r="M70" s="17"/>
      <c r="N70" s="16"/>
      <c r="O70" s="17"/>
      <c r="P70" s="17"/>
      <c r="Q70" s="12">
        <f t="shared" si="2"/>
        <v>0</v>
      </c>
    </row>
    <row r="71" spans="2:17" x14ac:dyDescent="0.25">
      <c r="B71" s="11" t="s">
        <v>77</v>
      </c>
      <c r="C71" s="5">
        <v>0</v>
      </c>
      <c r="D71" s="5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6"/>
      <c r="L71" s="17"/>
      <c r="M71" s="17"/>
      <c r="N71" s="16"/>
      <c r="O71" s="17"/>
      <c r="P71" s="17"/>
      <c r="Q71" s="12">
        <f t="shared" si="2"/>
        <v>0</v>
      </c>
    </row>
    <row r="72" spans="2:17" x14ac:dyDescent="0.25">
      <c r="B72" s="8" t="s">
        <v>78</v>
      </c>
      <c r="C72" s="5">
        <v>0</v>
      </c>
      <c r="D72" s="5">
        <v>0</v>
      </c>
      <c r="E72" s="9">
        <f>+SUM(E73:E77)</f>
        <v>0</v>
      </c>
      <c r="F72" s="14">
        <f>+SUM(F73:F77)</f>
        <v>0</v>
      </c>
      <c r="G72" s="14">
        <f>+SUM(G73:G77)</f>
        <v>0</v>
      </c>
      <c r="H72" s="14">
        <f>+SUM(H73:H77)</f>
        <v>0</v>
      </c>
      <c r="I72" s="14"/>
      <c r="J72" s="14"/>
      <c r="K72" s="15"/>
      <c r="L72" s="14"/>
      <c r="M72" s="14"/>
      <c r="N72" s="15"/>
      <c r="O72" s="14"/>
      <c r="P72" s="14"/>
      <c r="Q72" s="9">
        <f t="shared" si="2"/>
        <v>0</v>
      </c>
    </row>
    <row r="73" spans="2:17" x14ac:dyDescent="0.25">
      <c r="B73" s="11" t="s">
        <v>79</v>
      </c>
      <c r="C73" s="5">
        <v>0</v>
      </c>
      <c r="D73" s="5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6"/>
      <c r="L73" s="17"/>
      <c r="M73" s="17"/>
      <c r="N73" s="16"/>
      <c r="O73" s="17"/>
      <c r="P73" s="17"/>
      <c r="Q73" s="12">
        <f t="shared" si="2"/>
        <v>0</v>
      </c>
    </row>
    <row r="74" spans="2:17" x14ac:dyDescent="0.25">
      <c r="B74" s="11" t="s">
        <v>80</v>
      </c>
      <c r="C74" s="5">
        <v>0</v>
      </c>
      <c r="D74" s="5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6"/>
      <c r="L74" s="17"/>
      <c r="M74" s="17"/>
      <c r="N74" s="16"/>
      <c r="O74" s="17"/>
      <c r="P74" s="17"/>
      <c r="Q74" s="12">
        <f t="shared" si="2"/>
        <v>0</v>
      </c>
    </row>
    <row r="75" spans="2:17" x14ac:dyDescent="0.25">
      <c r="B75" s="11" t="s">
        <v>81</v>
      </c>
      <c r="C75" s="5">
        <v>0</v>
      </c>
      <c r="D75" s="5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6"/>
      <c r="L75" s="17"/>
      <c r="M75" s="17"/>
      <c r="N75" s="16"/>
      <c r="O75" s="17"/>
      <c r="P75" s="17"/>
      <c r="Q75" s="12">
        <f t="shared" si="2"/>
        <v>0</v>
      </c>
    </row>
    <row r="76" spans="2:17" x14ac:dyDescent="0.25">
      <c r="B76" s="11" t="s">
        <v>82</v>
      </c>
      <c r="C76" s="5">
        <v>0</v>
      </c>
      <c r="D76" s="5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6"/>
      <c r="L76" s="17"/>
      <c r="M76" s="17"/>
      <c r="N76" s="16"/>
      <c r="O76" s="17"/>
      <c r="P76" s="17"/>
      <c r="Q76" s="12">
        <f t="shared" si="2"/>
        <v>0</v>
      </c>
    </row>
    <row r="77" spans="2:17" x14ac:dyDescent="0.25">
      <c r="B77" s="11" t="s">
        <v>83</v>
      </c>
      <c r="C77" s="5">
        <v>0</v>
      </c>
      <c r="D77" s="5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6"/>
      <c r="L77" s="17"/>
      <c r="M77" s="17"/>
      <c r="N77" s="16"/>
      <c r="O77" s="17"/>
      <c r="P77" s="17"/>
      <c r="Q77" s="12">
        <f t="shared" si="2"/>
        <v>0</v>
      </c>
    </row>
    <row r="78" spans="2:17" x14ac:dyDescent="0.25">
      <c r="B78" s="8" t="s">
        <v>84</v>
      </c>
      <c r="C78" s="5">
        <v>0</v>
      </c>
      <c r="D78" s="5">
        <v>0</v>
      </c>
      <c r="E78" s="9">
        <f>+SUM(E79:E83)</f>
        <v>0</v>
      </c>
      <c r="F78" s="14">
        <f>+SUM(F79:F83)</f>
        <v>0</v>
      </c>
      <c r="G78" s="14">
        <f>+SUM(G79:G83)</f>
        <v>0</v>
      </c>
      <c r="H78" s="14">
        <f>+SUM(H79:H83)</f>
        <v>0</v>
      </c>
      <c r="I78" s="14"/>
      <c r="J78" s="14"/>
      <c r="K78" s="15"/>
      <c r="L78" s="14"/>
      <c r="M78" s="14"/>
      <c r="N78" s="15"/>
      <c r="O78" s="14"/>
      <c r="P78" s="14"/>
      <c r="Q78" s="9">
        <f t="shared" ref="Q78:Q92" si="9">+SUM(E78:P78)</f>
        <v>0</v>
      </c>
    </row>
    <row r="79" spans="2:17" x14ac:dyDescent="0.25">
      <c r="B79" s="11" t="s">
        <v>85</v>
      </c>
      <c r="C79" s="5">
        <v>0</v>
      </c>
      <c r="D79" s="5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6"/>
      <c r="L79" s="17"/>
      <c r="M79" s="17"/>
      <c r="N79" s="16"/>
      <c r="O79" s="17"/>
      <c r="P79" s="17"/>
      <c r="Q79" s="12">
        <f t="shared" si="9"/>
        <v>0</v>
      </c>
    </row>
    <row r="80" spans="2:17" x14ac:dyDescent="0.25">
      <c r="B80" s="11" t="s">
        <v>86</v>
      </c>
      <c r="C80" s="5">
        <v>0</v>
      </c>
      <c r="D80" s="5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6"/>
      <c r="L80" s="17"/>
      <c r="M80" s="17"/>
      <c r="N80" s="16"/>
      <c r="O80" s="17"/>
      <c r="P80" s="17"/>
      <c r="Q80" s="12">
        <f t="shared" si="9"/>
        <v>0</v>
      </c>
    </row>
    <row r="81" spans="2:17" x14ac:dyDescent="0.25">
      <c r="B81" s="11" t="s">
        <v>87</v>
      </c>
      <c r="C81" s="5">
        <v>0</v>
      </c>
      <c r="D81" s="5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6"/>
      <c r="L81" s="17"/>
      <c r="M81" s="17"/>
      <c r="N81" s="16"/>
      <c r="O81" s="17"/>
      <c r="P81" s="17"/>
      <c r="Q81" s="12">
        <f t="shared" si="9"/>
        <v>0</v>
      </c>
    </row>
    <row r="82" spans="2:17" x14ac:dyDescent="0.25">
      <c r="B82" s="11" t="s">
        <v>88</v>
      </c>
      <c r="C82" s="5">
        <v>0</v>
      </c>
      <c r="D82" s="5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6"/>
      <c r="L82" s="17"/>
      <c r="M82" s="17"/>
      <c r="N82" s="16"/>
      <c r="O82" s="17"/>
      <c r="P82" s="17"/>
      <c r="Q82" s="12">
        <f t="shared" si="9"/>
        <v>0</v>
      </c>
    </row>
    <row r="83" spans="2:17" x14ac:dyDescent="0.25">
      <c r="B83" s="11" t="s">
        <v>89</v>
      </c>
      <c r="C83" s="5">
        <v>0</v>
      </c>
      <c r="D83" s="5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6"/>
      <c r="L83" s="17"/>
      <c r="M83" s="17"/>
      <c r="N83" s="16"/>
      <c r="O83" s="17"/>
      <c r="P83" s="17"/>
      <c r="Q83" s="12">
        <f t="shared" si="9"/>
        <v>0</v>
      </c>
    </row>
    <row r="84" spans="2:17" x14ac:dyDescent="0.25">
      <c r="B84" s="4" t="s">
        <v>90</v>
      </c>
      <c r="C84" s="5">
        <v>0</v>
      </c>
      <c r="D84" s="5">
        <v>0</v>
      </c>
      <c r="E84" s="6">
        <f>+E85+E88+E91</f>
        <v>0</v>
      </c>
      <c r="F84" s="7">
        <f>+F85+F88+F91</f>
        <v>0</v>
      </c>
      <c r="G84" s="7">
        <f>+G85+G88+G91</f>
        <v>0</v>
      </c>
      <c r="H84" s="7">
        <f>+H85+H88+H91</f>
        <v>0</v>
      </c>
      <c r="I84" s="7"/>
      <c r="J84" s="7"/>
      <c r="K84" s="18"/>
      <c r="L84" s="7"/>
      <c r="M84" s="7"/>
      <c r="N84" s="18"/>
      <c r="O84" s="7"/>
      <c r="P84" s="7"/>
      <c r="Q84" s="6">
        <f t="shared" si="9"/>
        <v>0</v>
      </c>
    </row>
    <row r="85" spans="2:17" x14ac:dyDescent="0.25">
      <c r="B85" s="8" t="s">
        <v>91</v>
      </c>
      <c r="C85" s="5">
        <v>0</v>
      </c>
      <c r="D85" s="5">
        <v>0</v>
      </c>
      <c r="E85" s="9">
        <f>+SUM(E86:E87)</f>
        <v>0</v>
      </c>
      <c r="F85" s="14">
        <f>+SUM(F86:F87)</f>
        <v>0</v>
      </c>
      <c r="G85" s="14">
        <f>+SUM(G86:G87)</f>
        <v>0</v>
      </c>
      <c r="H85" s="14">
        <f>+SUM(H86:H87)</f>
        <v>0</v>
      </c>
      <c r="I85" s="14"/>
      <c r="J85" s="14"/>
      <c r="K85" s="15"/>
      <c r="L85" s="14"/>
      <c r="M85" s="14"/>
      <c r="N85" s="15"/>
      <c r="O85" s="14"/>
      <c r="P85" s="14"/>
      <c r="Q85" s="9">
        <f t="shared" si="9"/>
        <v>0</v>
      </c>
    </row>
    <row r="86" spans="2:17" x14ac:dyDescent="0.25">
      <c r="B86" s="11" t="s">
        <v>92</v>
      </c>
      <c r="C86" s="5">
        <v>0</v>
      </c>
      <c r="D86" s="5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6"/>
      <c r="L86" s="17"/>
      <c r="M86" s="17"/>
      <c r="N86" s="16"/>
      <c r="O86" s="17"/>
      <c r="P86" s="17"/>
      <c r="Q86" s="12">
        <f t="shared" si="9"/>
        <v>0</v>
      </c>
    </row>
    <row r="87" spans="2:17" x14ac:dyDescent="0.25">
      <c r="B87" s="11" t="s">
        <v>93</v>
      </c>
      <c r="C87" s="5">
        <v>0</v>
      </c>
      <c r="D87" s="5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6"/>
      <c r="L87" s="17"/>
      <c r="M87" s="17"/>
      <c r="N87" s="16"/>
      <c r="O87" s="17"/>
      <c r="P87" s="17"/>
      <c r="Q87" s="12">
        <f t="shared" si="9"/>
        <v>0</v>
      </c>
    </row>
    <row r="88" spans="2:17" x14ac:dyDescent="0.25">
      <c r="B88" s="8" t="s">
        <v>94</v>
      </c>
      <c r="C88" s="5">
        <v>0</v>
      </c>
      <c r="D88" s="5">
        <v>0</v>
      </c>
      <c r="E88" s="9">
        <f>+SUM(E89:E90)</f>
        <v>0</v>
      </c>
      <c r="F88" s="14">
        <f>+SUM(F89:F90)</f>
        <v>0</v>
      </c>
      <c r="G88" s="14">
        <f>+SUM(G89:G90)</f>
        <v>0</v>
      </c>
      <c r="H88" s="14">
        <f>+SUM(H89:H90)</f>
        <v>0</v>
      </c>
      <c r="I88" s="14"/>
      <c r="J88" s="14"/>
      <c r="K88" s="15"/>
      <c r="L88" s="14"/>
      <c r="M88" s="14"/>
      <c r="N88" s="15"/>
      <c r="O88" s="14"/>
      <c r="P88" s="14"/>
      <c r="Q88" s="9">
        <f t="shared" si="9"/>
        <v>0</v>
      </c>
    </row>
    <row r="89" spans="2:17" x14ac:dyDescent="0.25">
      <c r="B89" s="11" t="s">
        <v>95</v>
      </c>
      <c r="C89" s="5">
        <v>0</v>
      </c>
      <c r="D89" s="5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6"/>
      <c r="L89" s="17"/>
      <c r="M89" s="17"/>
      <c r="N89" s="16"/>
      <c r="O89" s="17"/>
      <c r="P89" s="17"/>
      <c r="Q89" s="12">
        <f t="shared" si="9"/>
        <v>0</v>
      </c>
    </row>
    <row r="90" spans="2:17" x14ac:dyDescent="0.25">
      <c r="B90" s="11" t="s">
        <v>96</v>
      </c>
      <c r="C90" s="5">
        <v>0</v>
      </c>
      <c r="D90" s="5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6"/>
      <c r="L90" s="17"/>
      <c r="M90" s="17"/>
      <c r="N90" s="16"/>
      <c r="O90" s="17"/>
      <c r="P90" s="17"/>
      <c r="Q90" s="12">
        <f t="shared" si="9"/>
        <v>0</v>
      </c>
    </row>
    <row r="91" spans="2:17" x14ac:dyDescent="0.25">
      <c r="B91" s="8" t="s">
        <v>97</v>
      </c>
      <c r="C91" s="5">
        <v>0</v>
      </c>
      <c r="D91" s="5">
        <v>0</v>
      </c>
      <c r="E91" s="19">
        <f>+SUM(E92)</f>
        <v>0</v>
      </c>
      <c r="F91" s="14">
        <f>+SUM(F92)</f>
        <v>0</v>
      </c>
      <c r="G91" s="14">
        <f>+SUM(G92)</f>
        <v>0</v>
      </c>
      <c r="H91" s="14">
        <f>+SUM(H92)</f>
        <v>0</v>
      </c>
      <c r="I91" s="14"/>
      <c r="J91" s="14"/>
      <c r="K91" s="15"/>
      <c r="L91" s="14"/>
      <c r="M91" s="14"/>
      <c r="N91" s="15"/>
      <c r="O91" s="14"/>
      <c r="P91" s="14"/>
      <c r="Q91" s="9">
        <f t="shared" si="9"/>
        <v>0</v>
      </c>
    </row>
    <row r="92" spans="2:17" ht="15.75" thickBot="1" x14ac:dyDescent="0.3">
      <c r="B92" s="11" t="s">
        <v>98</v>
      </c>
      <c r="C92" s="5">
        <v>0</v>
      </c>
      <c r="D92" s="5">
        <v>0</v>
      </c>
      <c r="E92" s="12">
        <v>0</v>
      </c>
      <c r="F92" s="12">
        <v>0</v>
      </c>
      <c r="G92" s="12">
        <v>0</v>
      </c>
      <c r="H92" s="12">
        <v>0</v>
      </c>
      <c r="I92" s="17"/>
      <c r="J92" s="17"/>
      <c r="K92" s="16"/>
      <c r="L92" s="17"/>
      <c r="M92" s="17"/>
      <c r="N92" s="16"/>
      <c r="O92" s="17"/>
      <c r="P92" s="17"/>
      <c r="Q92" s="12">
        <f t="shared" si="9"/>
        <v>0</v>
      </c>
    </row>
    <row r="93" spans="2:17" ht="15.75" thickTop="1" x14ac:dyDescent="0.25">
      <c r="B93" s="4" t="s">
        <v>99</v>
      </c>
      <c r="C93" s="5">
        <v>13772224962</v>
      </c>
      <c r="D93" s="5">
        <v>498832438</v>
      </c>
      <c r="E93" s="20">
        <f t="shared" ref="E93:P93" si="10">+E13</f>
        <v>559848065.21000004</v>
      </c>
      <c r="F93" s="21">
        <f t="shared" si="10"/>
        <v>1585230502.4400001</v>
      </c>
      <c r="G93" s="21">
        <f t="shared" si="10"/>
        <v>1239297640.0700002</v>
      </c>
      <c r="H93" s="21">
        <f t="shared" si="10"/>
        <v>1977861555.3099999</v>
      </c>
      <c r="I93" s="21">
        <f t="shared" si="10"/>
        <v>2088391073.49</v>
      </c>
      <c r="J93" s="21">
        <f t="shared" si="10"/>
        <v>1418836949.2700002</v>
      </c>
      <c r="K93" s="20">
        <f t="shared" si="10"/>
        <v>0</v>
      </c>
      <c r="L93" s="21">
        <f t="shared" si="10"/>
        <v>0</v>
      </c>
      <c r="M93" s="21">
        <f t="shared" si="10"/>
        <v>0</v>
      </c>
      <c r="N93" s="20">
        <f t="shared" si="10"/>
        <v>0</v>
      </c>
      <c r="O93" s="21">
        <f t="shared" si="10"/>
        <v>0</v>
      </c>
      <c r="P93" s="21">
        <f t="shared" si="10"/>
        <v>0</v>
      </c>
      <c r="Q93" s="20">
        <f t="shared" ref="Q93" si="11">SUM(E93:P93)</f>
        <v>8869465785.7900009</v>
      </c>
    </row>
    <row r="95" spans="2:17" ht="15.75" thickBot="1" x14ac:dyDescent="0.3"/>
    <row r="96" spans="2:17" ht="15.75" thickBot="1" x14ac:dyDescent="0.3">
      <c r="B96" s="22" t="s">
        <v>100</v>
      </c>
    </row>
    <row r="97" spans="2:7" ht="31.5" customHeight="1" thickBot="1" x14ac:dyDescent="0.3">
      <c r="B97" s="23" t="s">
        <v>101</v>
      </c>
    </row>
    <row r="98" spans="2:7" ht="21" customHeight="1" x14ac:dyDescent="0.25">
      <c r="B98" s="34" t="s">
        <v>102</v>
      </c>
    </row>
    <row r="99" spans="2:7" ht="22.5" customHeight="1" thickBot="1" x14ac:dyDescent="0.3">
      <c r="B99" s="35"/>
    </row>
    <row r="100" spans="2:7" ht="15.75" thickBot="1" x14ac:dyDescent="0.3">
      <c r="B100" s="27" t="s">
        <v>105</v>
      </c>
    </row>
    <row r="108" spans="2:7" x14ac:dyDescent="0.25">
      <c r="B108" s="2" t="s">
        <v>103</v>
      </c>
      <c r="D108" s="2" t="s">
        <v>104</v>
      </c>
      <c r="G108" s="2" t="s">
        <v>106</v>
      </c>
    </row>
  </sheetData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paperSize="9" scale="33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Presupuestaria junio 2024</vt:lpstr>
      <vt:lpstr>'Ejec. Presupuestaria 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2024-07-03T18:49:22Z</dcterms:created>
  <dcterms:modified xsi:type="dcterms:W3CDTF">2024-07-08T12:06:48Z</dcterms:modified>
</cp:coreProperties>
</file>